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'FattureTempi'!$A$1:$AI$283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<sst xmlns="http://schemas.openxmlformats.org/spreadsheetml/2006/main" count="4466" uniqueCount="960">
  <si>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</si>
  <si>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</si>
  <si>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</si>
  <si>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</si>
  <si>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</si>
  <si>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</si>
  <si>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</si>
  <si>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</si>
  <si>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</si>
  <si>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</si>
  <si>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</si>
  <si>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</si>
  <si>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</si>
  <si>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</si>
  <si>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</si>
  <si>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</si>
  <si>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</si>
  <si>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</si>
  <si>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</si>
  <si>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</si>
  <si>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</si>
  <si>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</si>
  <si>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</si>
  <si>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</si>
  <si>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</si>
  <si>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</si>
  <si>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</si>
  <si>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</si>
  <si>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</si>
  <si>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</si>
  <si>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</si>
  <si>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</si>
  <si>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</si>
  <si>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</si>
  <si>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</si>
  <si>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</si>
  <si>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</si>
  <si>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</si>
  <si>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</si>
  <si>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</si>
  <si>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</si>
  <si>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</si>
  <si>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</si>
  <si>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</si>
  <si>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</si>
  <si>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</si>
  <si>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</si>
  <si>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</si>
  <si>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</si>
  <si>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</si>
  <si>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</si>
  <si>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</si>
  <si>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</si>
  <si>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</si>
  <si>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</si>
  <si>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</si>
  <si>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</si>
  <si>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</si>
  <si>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</si>
  <si>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</si>
  <si>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</si>
  <si>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</si>
  <si>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</si>
  <si>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</si>
  <si>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</si>
  <si>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</si>
  <si>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</si>
  <si>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</si>
  <si>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</si>
  <si>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</si>
  <si>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</si>
  <si>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</si>
  <si>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</si>
  <si>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</si>
  <si>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</si>
  <si>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</si>
  <si>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</si>
  <si>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</si>
  <si>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</si>
  <si>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</si>
  <si>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</si>
  <si>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</si>
  <si>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</si>
  <si>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</si>
  <si>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</si>
  <si>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</si>
  <si>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</si>
  <si>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</si>
  <si>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</si>
  <si>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</si>
  <si>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</si>
  <si>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</si>
  <si>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</si>
  <si>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</si>
  <si>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</si>
  <si>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</si>
  <si>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</si>
  <si>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</si>
  <si>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</si>
  <si>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</si>
  <si>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</si>
  <si>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</si>
  <si>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</si>
  <si>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</si>
  <si>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</si>
  <si>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</si>
  <si>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</si>
  <si>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</si>
  <si>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</si>
  <si>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</si>
  <si>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</si>
  <si>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</si>
  <si>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Bosconero</t>
  </si>
  <si>
    <t>Tempestività dei Pagamenti - Elenco Fatture Pagate - Periodo 01/04/2022 - 30/06/2022</t>
  </si>
  <si>
    <t>16/12/2021</t>
  </si>
  <si>
    <t>82 PA</t>
  </si>
  <si>
    <t>14/12/2021</t>
  </si>
  <si>
    <t>FATTURA</t>
  </si>
  <si>
    <t>SI</t>
  </si>
  <si>
    <t>ZEF33502DF</t>
  </si>
  <si>
    <t>BITUX S.P.A.</t>
  </si>
  <si>
    <t>00585250079</t>
  </si>
  <si>
    <t>SERVIZIO ASSETTO DEL TERRITORIO: SERVIZI TECNICI MANUTENTIVI E GESTIONE DEL TERRITORIO</t>
  </si>
  <si>
    <t/>
  </si>
  <si>
    <t>20/05/2022</t>
  </si>
  <si>
    <t>13/02/2022</t>
  </si>
  <si>
    <t>23/05/2022</t>
  </si>
  <si>
    <t>NO</t>
  </si>
  <si>
    <t>24/12/2021</t>
  </si>
  <si>
    <t>S1055</t>
  </si>
  <si>
    <t>22/12/2021</t>
  </si>
  <si>
    <t>DET N 272 DEL 03.12.2021</t>
  </si>
  <si>
    <t>Z7334067AE</t>
  </si>
  <si>
    <t>23/12/2021</t>
  </si>
  <si>
    <t>G.A.M. GONZAGARREDI MONTESSORI S.R.L.</t>
  </si>
  <si>
    <t>04649630268</t>
  </si>
  <si>
    <t>28/04/2022</t>
  </si>
  <si>
    <t>20/02/2022</t>
  </si>
  <si>
    <t>29/04/2022</t>
  </si>
  <si>
    <t>03/03/2022</t>
  </si>
  <si>
    <t>33/2022</t>
  </si>
  <si>
    <t>18/02/2022</t>
  </si>
  <si>
    <t>WEBINAR 12.11.21</t>
  </si>
  <si>
    <t>ZA933BF148</t>
  </si>
  <si>
    <t>21/02/2022</t>
  </si>
  <si>
    <t>CIVICA SRL</t>
  </si>
  <si>
    <t>01441330196</t>
  </si>
  <si>
    <t>07/03/2022</t>
  </si>
  <si>
    <t>22/04/2022</t>
  </si>
  <si>
    <t>19/04/2022</t>
  </si>
  <si>
    <t>25/04/2022</t>
  </si>
  <si>
    <t>57/PA</t>
  </si>
  <si>
    <t>23/02/2022</t>
  </si>
  <si>
    <t>IBAN IT37S0200830070000001361420  UNICREDIT Ag. di Barbania</t>
  </si>
  <si>
    <t>Z90311FB64</t>
  </si>
  <si>
    <t>25/02/2022</t>
  </si>
  <si>
    <t>LITOGRAFIA CR SNC</t>
  </si>
  <si>
    <t>05291120011</t>
  </si>
  <si>
    <t>04/04/2022</t>
  </si>
  <si>
    <t>26/04/2022</t>
  </si>
  <si>
    <t>05/04/2022</t>
  </si>
  <si>
    <t>336</t>
  </si>
  <si>
    <t>APPALTO GESTIONE SERVIZI GENERALI DEL CIMITERO COMUNALE. AFFIDAMENTO ALLA DI DEPAC SOC. COP. SOCIALE ARL. CIG : 8203715FC4.</t>
  </si>
  <si>
    <t>8203715FC4</t>
  </si>
  <si>
    <t>04/03/2022</t>
  </si>
  <si>
    <t>DEPAC SOC. COOP. SOCIALE ARL</t>
  </si>
  <si>
    <t>03533220129</t>
  </si>
  <si>
    <t>30/03/2022</t>
  </si>
  <si>
    <t>02/05/2022</t>
  </si>
  <si>
    <t>80-FE</t>
  </si>
  <si>
    <t>Visite effettuate ottobre 2021</t>
  </si>
  <si>
    <t>ZE72B3EEEB</t>
  </si>
  <si>
    <t>STUDIO MEDICO MAZZINI S.A.S.</t>
  </si>
  <si>
    <t>05990710013</t>
  </si>
  <si>
    <t>09/05/2022</t>
  </si>
  <si>
    <t>03/05/2022</t>
  </si>
  <si>
    <t>11/05/2022</t>
  </si>
  <si>
    <t>23/03/2022</t>
  </si>
  <si>
    <t>S02202200002</t>
  </si>
  <si>
    <t>SERVIZIO DI LOTTA ALLE ZANZARE - AFFIDAMENTO INCARICO ALLA DITTA S.P. SANATEC PIEMONTE SRL PER GLI ANNI  2021-2022-2023 - CIG: ZC631F8823</t>
  </si>
  <si>
    <t>ZC631F8823</t>
  </si>
  <si>
    <t>09/03/2022</t>
  </si>
  <si>
    <t>S.P. SANATEC PIEMONTE SRL</t>
  </si>
  <si>
    <t>11146600017</t>
  </si>
  <si>
    <t>08/05/2022</t>
  </si>
  <si>
    <t>914</t>
  </si>
  <si>
    <t>08/03/2022</t>
  </si>
  <si>
    <t>POTENZIAMENTO SEGNALE WI-FI PRESSO LA SCUOLA SECONDARIA STATALE DI I° GRADO "G.GOZZANO" - SEZ. DI BOSCONERO IN OCCASIONE DELLO SVOLGIMENTO DELLE PROVE INVALSI ANNO 2022 - IMPEGNO DI SPESA ED AFFIDAMENTO INCARICO ALLA DITTA B.B.BELL SPA - CIG: ZB4352B04F</t>
  </si>
  <si>
    <t>ZB4352B04F</t>
  </si>
  <si>
    <t>B.B.BELL SRL</t>
  </si>
  <si>
    <t>08666990018</t>
  </si>
  <si>
    <t>4/PA</t>
  </si>
  <si>
    <t>28/02/2022</t>
  </si>
  <si>
    <t>Ordinativo Numero 2 - 3 - SERVIZIO ASSETTO DEL TERRITORIO: SERVIZI TECNICI MANUTENTIVI E GESTIONE DEL TERRITORIO - DDT 1685 DEL 02.02.2022</t>
  </si>
  <si>
    <t>Z6535212BB</t>
  </si>
  <si>
    <t>14/03/2022</t>
  </si>
  <si>
    <t>FRATELLI  MARCHETTI SRL</t>
  </si>
  <si>
    <t>05879480019</t>
  </si>
  <si>
    <t>27/04/2022</t>
  </si>
  <si>
    <t>700</t>
  </si>
  <si>
    <t>01/03/2022</t>
  </si>
  <si>
    <t>DETERMINAZIONE SPESA RELATIVA AI CANONI TELEFONICI DI TELEFONIA FISSA E MOBILE PER L'ESERCIZIO FINANZIARIO 2022. CIG.  Z5F34F37A5.</t>
  </si>
  <si>
    <t>Z5F34F37A5</t>
  </si>
  <si>
    <t>SERVIZIO FINANZIARIO: SERVIZI FINANZIARI, SERVIZI ECONOMICI E GESTIONE DELLE ENTRATE TRIBUTARIE</t>
  </si>
  <si>
    <t>90456</t>
  </si>
  <si>
    <t>ADESIONE ALL'ACCORDO QUADRO CONSIP PER LA FORNITURA DI CARBURANTE PER AUTOTRAZIONE DIETRO PRESENTAZIONE DI FUEL CARD DENOMINATO FUEL CARD 2 - DURATA DALLA DATA DI ATTIVAZIONE DELLE SCHEDE (2022) AL 30/11/2024. FORNITORE ITALIANA PETROLI S.P.A., (ORDINATIV</t>
  </si>
  <si>
    <t>Z87352F399</t>
  </si>
  <si>
    <t>G.A.D. S.N.C. DI CHIATELLO E MASTRODOMENICO</t>
  </si>
  <si>
    <t>01297500017</t>
  </si>
  <si>
    <t>07/05/2022</t>
  </si>
  <si>
    <t>000/19/2022</t>
  </si>
  <si>
    <t>Fattura emessa</t>
  </si>
  <si>
    <t>ZC83487306</t>
  </si>
  <si>
    <t>15/03/2022</t>
  </si>
  <si>
    <t>TURINETTI DOMENICO</t>
  </si>
  <si>
    <t>02957420017</t>
  </si>
  <si>
    <t>TRNDNC60C18A117E</t>
  </si>
  <si>
    <t>13/05/2022</t>
  </si>
  <si>
    <t>3220110000</t>
  </si>
  <si>
    <t>16/03/2022</t>
  </si>
  <si>
    <t>30069401-006 versamento diretto dell'IVA verso l'Erario a carico del committente</t>
  </si>
  <si>
    <t>Z202EB2896</t>
  </si>
  <si>
    <t>17/03/2022</t>
  </si>
  <si>
    <t>Poste Italiane S.p.A. - Società con socio unico</t>
  </si>
  <si>
    <t>01114601006</t>
  </si>
  <si>
    <t>97103880585</t>
  </si>
  <si>
    <t>16/05/2022</t>
  </si>
  <si>
    <t>12/05/2022</t>
  </si>
  <si>
    <t>2022019198</t>
  </si>
  <si>
    <t>10/03/2022</t>
  </si>
  <si>
    <t>versamento diretto dell'IVA verso l'Erario a carico del committente</t>
  </si>
  <si>
    <t>11/03/2022</t>
  </si>
  <si>
    <t>52 /S</t>
  </si>
  <si>
    <t>Fattura Cliente</t>
  </si>
  <si>
    <t>Z0E353FA1B</t>
  </si>
  <si>
    <t>18/03/2022</t>
  </si>
  <si>
    <t>FEPP DI SOLDAN GUIDO  C. SNC</t>
  </si>
  <si>
    <t>04082900012</t>
  </si>
  <si>
    <t>SERVIZIO AMMINISTRATIVO: GESTIONE GIUR E DEL PERS. GESTIONE SEGR. SERV. DEMOGRAFICI</t>
  </si>
  <si>
    <t>17/05/2022</t>
  </si>
  <si>
    <t>164 PA</t>
  </si>
  <si>
    <t>ALL FOOD S.P.A.</t>
  </si>
  <si>
    <t>13996971001</t>
  </si>
  <si>
    <t>2220043254</t>
  </si>
  <si>
    <t>22/03/2022</t>
  </si>
  <si>
    <t>IT001E03988647 202202 CENTRO ASSOCIAZIONI SEDE DI FORNITURA EE</t>
  </si>
  <si>
    <t>899902130E</t>
  </si>
  <si>
    <t>NOVA AEG S.P.A.</t>
  </si>
  <si>
    <t>02616630022</t>
  </si>
  <si>
    <t>22/05/2022</t>
  </si>
  <si>
    <t>2220043257</t>
  </si>
  <si>
    <t>IT001E04448500 202202 SCUOLA ELEMENTARE SEDE DI FORNITURA EE</t>
  </si>
  <si>
    <t>8513285905</t>
  </si>
  <si>
    <t>2220043260</t>
  </si>
  <si>
    <t>IT001E04448512 202202 RIFIUTERIA SEDE DI FORNITURA EE</t>
  </si>
  <si>
    <t>2220043261</t>
  </si>
  <si>
    <t>IT001E04462595 202202 MERCATO SEDE DI FORNITURA EE</t>
  </si>
  <si>
    <t>2220043262</t>
  </si>
  <si>
    <t>IT001E00303832 202202 IMP IRRIG AIUOLA PONTE ROGGIA MOLINO SEDE DI FORNITURA EE</t>
  </si>
  <si>
    <t>2220043264</t>
  </si>
  <si>
    <t>IT001E02571651 202202 IT001E02571651 SEDE DI FORNITURA EE</t>
  </si>
  <si>
    <t>210031PA</t>
  </si>
  <si>
    <t>29/06/2021</t>
  </si>
  <si>
    <t>FATTURA PA</t>
  </si>
  <si>
    <t>Z4231203C8</t>
  </si>
  <si>
    <t>PLASTICASA SRL</t>
  </si>
  <si>
    <t>09603950016</t>
  </si>
  <si>
    <t>15/05/2022</t>
  </si>
  <si>
    <t>1/PA</t>
  </si>
  <si>
    <t>PERDITA IMPIANTO DI RISCALDAMENTO PALAZZO COMUNALE: LAVORI EDILI - IMPEGNO DI SPESA ED AFFIDAMENTO LAVORI ALLA DITTA P.F. COSTRUZIONI DI PUGLIESE FRANCESCO - CIG: Z3D34874C7 (FIN OO.UU)</t>
  </si>
  <si>
    <t>Z3D34874C7</t>
  </si>
  <si>
    <t>21/03/2022</t>
  </si>
  <si>
    <t>P.F. COSTRUZIONI DI PUGLIESE FRANCESCO</t>
  </si>
  <si>
    <t>07495850013</t>
  </si>
  <si>
    <t>PGLFNC71S23I308J</t>
  </si>
  <si>
    <t>15000023</t>
  </si>
  <si>
    <t>VENDITA A CLIENTI</t>
  </si>
  <si>
    <t>Z5534E189D</t>
  </si>
  <si>
    <t>BENESOLUTIONS SRL</t>
  </si>
  <si>
    <t>03799360049</t>
  </si>
  <si>
    <t>SERVIZIO DI POLIZIA LOCALE</t>
  </si>
  <si>
    <t>14/05/2022</t>
  </si>
  <si>
    <t>412203020629</t>
  </si>
  <si>
    <t>FORNITURA SERVIZIO GAS</t>
  </si>
  <si>
    <t>Z8D349FDF0</t>
  </si>
  <si>
    <t>HERA COMM S.r.l.</t>
  </si>
  <si>
    <t>02221101203</t>
  </si>
  <si>
    <t>412203020632</t>
  </si>
  <si>
    <t>412203020633</t>
  </si>
  <si>
    <t>412203020631</t>
  </si>
  <si>
    <t>2220043253</t>
  </si>
  <si>
    <t>202202</t>
  </si>
  <si>
    <t>2220043255</t>
  </si>
  <si>
    <t>IT001E04448490 202202 MUNICIPIO SEDE DI FORNITURA EE</t>
  </si>
  <si>
    <t>2220043256</t>
  </si>
  <si>
    <t>IT001E04448495 202202 SCUOLE MEDIE SEDE DI FORNITURA EE</t>
  </si>
  <si>
    <t>2220043258</t>
  </si>
  <si>
    <t>IT001E04448510 202202 CAPANNONE COMUNALE SEDE DI FORNITURA EE</t>
  </si>
  <si>
    <t>2220043263</t>
  </si>
  <si>
    <t>IT001E04483303 202202 IT001E04483303 SEDE DI FORNITURA EE</t>
  </si>
  <si>
    <t>24/03/2022</t>
  </si>
  <si>
    <t>SF00055513</t>
  </si>
  <si>
    <t>LAVORI DI RIPARAZIONE E MANUTENZIONE IMPIANTI DI ILLUMINAZIONE PUBBLICA DI PROPRIETA' ENEL SO.L.E. - IMPEGNO DI SPESA ED AFFIDAMENTO INCARICO AD ENEL SO.L.E. PER L'ANNO 2022 - CIG: ZE2347F89C</t>
  </si>
  <si>
    <t>ZE2347F89C</t>
  </si>
  <si>
    <t>ENEL SOLE  SRL</t>
  </si>
  <si>
    <t>05999811002</t>
  </si>
  <si>
    <t>02322600541</t>
  </si>
  <si>
    <t>SF00055649</t>
  </si>
  <si>
    <t>2220043259</t>
  </si>
  <si>
    <t>IT001E04448506 202202 CIMITERO SEDE DI FORNITURA EE</t>
  </si>
  <si>
    <t>412203020630</t>
  </si>
  <si>
    <t>11/04/2022</t>
  </si>
  <si>
    <t>44</t>
  </si>
  <si>
    <t>AFFIDAMENTO INCARICO LEGALE ALL'AVV. FEDERICA RANIERI PER OPPOSIZIONE ATTO DI PIGNORAMENTO DITTA C.   CIG : Z1B33C8451. [Ex.Imp. 2021/369] (Somma Impegnate nell'Esercizio 2021 da riscrivere nell'Esercizio 2022)</t>
  </si>
  <si>
    <t>01/04/2022</t>
  </si>
  <si>
    <t>STUDIO LEGALE ASSOCIATO RANIERI</t>
  </si>
  <si>
    <t>06539590015</t>
  </si>
  <si>
    <t>9999999999999999</t>
  </si>
  <si>
    <t>30/05/2022</t>
  </si>
  <si>
    <t>27/05/2022</t>
  </si>
  <si>
    <t>X00034</t>
  </si>
  <si>
    <t>Ordinativo Numero 5 - 3 - SERVIZIO ASSETTO DEL TERRITORIO: SERVIZI TECNICI MANUTENTIVI E GESTIONE DEL TERRITORIO - CAPPOTTO IMPERMEABILE VERDE TG XL</t>
  </si>
  <si>
    <t>ZF035212F0</t>
  </si>
  <si>
    <t>06/04/2022</t>
  </si>
  <si>
    <t>CELESIA CARLO AUGUSTO</t>
  </si>
  <si>
    <t>00971380019</t>
  </si>
  <si>
    <t>CLSCLG50R19H340Y</t>
  </si>
  <si>
    <t>05/06/2022</t>
  </si>
  <si>
    <t>X00035</t>
  </si>
  <si>
    <t>Ordinativo Numero 3 - 3 - SERVIZIO ASSETTO DEL TERRITORIO: SERVIZI TECNICI MANUTENTIVI E GESTIONE DEL TERRITORIO - ADATT. SCHUKO 16A</t>
  </si>
  <si>
    <t>ZE23521316</t>
  </si>
  <si>
    <t>X00036</t>
  </si>
  <si>
    <t>Ordinativo Numero 4 - 3 - SERVIZIO ASSETTO DEL TERRITORIO: SERVIZI TECNICI MANUTENTIVI E GESTIONE DEL TERRITORIO - CARTA MANI CONF. 6 ROTOLI</t>
  </si>
  <si>
    <t>X00038</t>
  </si>
  <si>
    <t>Ordinativo Numero 8 - 3 - SERVIZIO ASSETTO DEL TERRITORIO: SERVIZI TECNICI MANUTENTIVI E GESTIONE DEL TERRITORIO - PONCHIO ANTIP. VERDE</t>
  </si>
  <si>
    <t>X00039</t>
  </si>
  <si>
    <t>Ordinativo Numero 10 - 3 - SERVIZIO ASSETTO DEL TERRITORIO: SERVIZI TECNICI MANUTENTIVI E GESTIONE DEL TERRITORIO - SCOPA PVC</t>
  </si>
  <si>
    <t>X00040</t>
  </si>
  <si>
    <t>Ordinativo Numero 11 - 3 - SERVIZIO ASSETTO DEL TERRITORIO: SERVIZI TECNICI MANUTENTIVI E GESTIONE DEL TERRITORIO - GILET ALTA VISIBILITA'</t>
  </si>
  <si>
    <t>X00041</t>
  </si>
  <si>
    <t>Ordinativo Numero 6 - 3 - SERVIZIO ASSETTO DEL TERRITORIO: SERVIZI TECNICI MANUTENTIVI E GESTIONE DEL TERRITORIO - RUBINETTO 1/2"</t>
  </si>
  <si>
    <t>X00042</t>
  </si>
  <si>
    <t>Ordinativo Numero 7 - 3 - SERVIZIO ASSETTO DEL TERRITORIO: SERVIZI TECNICI MANUTENTIVI E GESTIONE DEL TERRITORIO - ROTOLO ASCIUGATUTTO</t>
  </si>
  <si>
    <t>X00043</t>
  </si>
  <si>
    <t>Ordinativo Numero 9 - 3 - SERVIZIO ASSETTO DEL TERRITORIO: SERVIZI TECNICI MANUTENTIVI E GESTIONE DEL TERRITORIO - SMALTO SPRAY ACRILICO</t>
  </si>
  <si>
    <t>SF00057739</t>
  </si>
  <si>
    <t>31/03/2022</t>
  </si>
  <si>
    <t>02/06/2022</t>
  </si>
  <si>
    <t>90818</t>
  </si>
  <si>
    <t>04/06/2022</t>
  </si>
  <si>
    <t>9500416301</t>
  </si>
  <si>
    <t>Il dettaglio dei rifornimenti è presente nella fattura/nota credito n. 9500416301 messa a disposizione nell'area riservata sito www.gruppoapi.com</t>
  </si>
  <si>
    <t>ITALIANA PETROLI</t>
  </si>
  <si>
    <t>00051570893</t>
  </si>
  <si>
    <t>3220143035</t>
  </si>
  <si>
    <t>31/05/2022</t>
  </si>
  <si>
    <t>689/PA</t>
  </si>
  <si>
    <t>SERVIZIO RACCOLTA E SMALTIMENTO RIFIUTI PER L'ANNO 2022 CIG. 47507635A5.</t>
  </si>
  <si>
    <t>47507635A5</t>
  </si>
  <si>
    <t>TEKNOSERVICE S.R.L.</t>
  </si>
  <si>
    <t>08854760017</t>
  </si>
  <si>
    <t>01/06/2022</t>
  </si>
  <si>
    <t>690/PA</t>
  </si>
  <si>
    <t>44/PA</t>
  </si>
  <si>
    <t>SERVIZIO A DOMANDA INDIVIDUALE PRE E POST SCUOLA 2021. AFFIDAMENTO INCARICO. CIG. ZD9334864E.</t>
  </si>
  <si>
    <t>ZD9334864E</t>
  </si>
  <si>
    <t>COOPERATIVA ALCE ROSSO</t>
  </si>
  <si>
    <t>07001400014</t>
  </si>
  <si>
    <t>03/06/2022</t>
  </si>
  <si>
    <t>3691</t>
  </si>
  <si>
    <t>VERSAMENTO IVA A VS CARICO EX DPR 633/72 ART. 17-TER</t>
  </si>
  <si>
    <t>ZA734B95F5</t>
  </si>
  <si>
    <t>ANCI DIGITALE SPA</t>
  </si>
  <si>
    <t>15483121008</t>
  </si>
  <si>
    <t>3693</t>
  </si>
  <si>
    <t>1010755329</t>
  </si>
  <si>
    <t>FOTOCOPIATRICI 30 - LOTTO 5 - 48 MESI CONSIP 30 LOTTO 5 - 48 mesi</t>
  </si>
  <si>
    <t>ZE1293FD2C</t>
  </si>
  <si>
    <t>KYOCERA DOCUMENT SOLUTIONS ITALIA SPA</t>
  </si>
  <si>
    <t>02973040963</t>
  </si>
  <si>
    <t>01788080156</t>
  </si>
  <si>
    <t>Ordinativo Numero 2 - 4 - SERVIZIO DI POLIZIA LOCALE - RITIRO MALAGUTI F10 - MOTOCICLO FUORI USO</t>
  </si>
  <si>
    <t>Z1B34CFC55</t>
  </si>
  <si>
    <t>F.LLI MASSARENTI SNC</t>
  </si>
  <si>
    <t>04530770017</t>
  </si>
  <si>
    <t>93PA/2022</t>
  </si>
  <si>
    <t>Fattura PA immediata (TD01) del 24/03/2022 N.ro 93PA/2022</t>
  </si>
  <si>
    <t>Z6B353989D</t>
  </si>
  <si>
    <t>LA ROCHELLE DI PISTONO ILARIA &amp; C. SNC</t>
  </si>
  <si>
    <t>06315200011</t>
  </si>
  <si>
    <t>993</t>
  </si>
  <si>
    <t>12/04/2022</t>
  </si>
  <si>
    <t>08/06/2022</t>
  </si>
  <si>
    <t>994</t>
  </si>
  <si>
    <t>995</t>
  </si>
  <si>
    <t>412204081239</t>
  </si>
  <si>
    <t>14/04/2022</t>
  </si>
  <si>
    <t>15/06/2022</t>
  </si>
  <si>
    <t>412204081240</t>
  </si>
  <si>
    <t>16/06/2022</t>
  </si>
  <si>
    <t>X00044</t>
  </si>
  <si>
    <t>Ordinativo Numero 12 - 3 - SERVIZIO ASSETTO DEL TERRITORIO: SERVIZI TECNICI MANUTENTIVI E GESTIONE DEL TERRITORIO - REGGETTA BAND IT INOX 3/8"</t>
  </si>
  <si>
    <t>05PA/2022</t>
  </si>
  <si>
    <t>Lavori di "Fornitura e spargimento ghiaia per le strade sterrate del territorio comunale"- ANNO 2021. CIG Z8A2C7BA68</t>
  </si>
  <si>
    <t>Z8A2C7BA68</t>
  </si>
  <si>
    <t>NORDEX SRL</t>
  </si>
  <si>
    <t>08636250014</t>
  </si>
  <si>
    <t>13/06/2022</t>
  </si>
  <si>
    <t>EL41/22</t>
  </si>
  <si>
    <t>Piano di Classificazione Acustica - Variante n°1 /Regolamento Acustico Comunale</t>
  </si>
  <si>
    <t>Z7E2F5228D</t>
  </si>
  <si>
    <t>15/04/2022</t>
  </si>
  <si>
    <t>ROLETTI STEFANO</t>
  </si>
  <si>
    <t>07552290012</t>
  </si>
  <si>
    <t>RLTSFN66R08H340O</t>
  </si>
  <si>
    <t>14/06/2022</t>
  </si>
  <si>
    <t>313/EL</t>
  </si>
  <si>
    <t>Ordinativo Numero 13 - 3 - SERVIZIO ASSETTO DEL TERRITORIO: SERVIZI TECNICI MANUTENTIVI E GESTIONE DEL TERRITORIO - NOLEGGIO AUTOCESTELLO PER POTATURA EDERA GIARDINETTI VIA MOCCIA</t>
  </si>
  <si>
    <t>Z5735212E1</t>
  </si>
  <si>
    <t>NOLOGAROIA DI VITTORIO GAROIA</t>
  </si>
  <si>
    <t>09574950011</t>
  </si>
  <si>
    <t>GRAVTR73L08L219K</t>
  </si>
  <si>
    <t>10/06/2022</t>
  </si>
  <si>
    <t>6 / 122 / 2022</t>
  </si>
  <si>
    <t>Z101F7B1C2</t>
  </si>
  <si>
    <t>A.L.M.A. SPA</t>
  </si>
  <si>
    <t>00572290047</t>
  </si>
  <si>
    <t>15000027</t>
  </si>
  <si>
    <t>Z0834954BF</t>
  </si>
  <si>
    <t>7X01168218</t>
  </si>
  <si>
    <t>Fattura Aprile 22: Periodo 3/22 Feb-Mar</t>
  </si>
  <si>
    <t>TIM SPA</t>
  </si>
  <si>
    <t>00488410010</t>
  </si>
  <si>
    <t>7X01185781</t>
  </si>
  <si>
    <t>8A00174096</t>
  </si>
  <si>
    <t>Fattura Aprile 22: Periodo 3/22 Feb - Mar</t>
  </si>
  <si>
    <t>8A00176126</t>
  </si>
  <si>
    <t>S344</t>
  </si>
  <si>
    <t>20/04/2022</t>
  </si>
  <si>
    <t>19/06/2022</t>
  </si>
  <si>
    <t>FATTPA 61_22</t>
  </si>
  <si>
    <t>ASSUNZIONE IMPEGNO PER LIQUIDAZIONE COMPETENZE SU ACCERTAMENTI INCASSATI RELATIVI AD ATTIVITA' PREGRESSA DI VERIFICA ICI/IMU/TASI A SUPPORTO UFFICIO TRIBUTI. CIG. ZD135F713E.</t>
  </si>
  <si>
    <t>ZD135F713E</t>
  </si>
  <si>
    <t>TRISOFT EXECUTIVE SERVICES SRL</t>
  </si>
  <si>
    <t>08102710012</t>
  </si>
  <si>
    <t>11/06/2022</t>
  </si>
  <si>
    <t>1022101511</t>
  </si>
  <si>
    <t>NRO 10 CONF. MOD.23L-MOD.MDV04100BV</t>
  </si>
  <si>
    <t>1022101513</t>
  </si>
  <si>
    <t>N. 10 CONF. RULLO R-MDV04204V-09.03</t>
  </si>
  <si>
    <t>1022101517</t>
  </si>
  <si>
    <t>NRO 2 CONF.NI MOD.23I-MOD.MDV20204A</t>
  </si>
  <si>
    <t>1022101522</t>
  </si>
  <si>
    <t>NRO 20 CONF. BUSTE AG-MOD.MDV00021V</t>
  </si>
  <si>
    <t>X00037</t>
  </si>
  <si>
    <t>Ordinativo Numero 14 - 3 - SERVIZIO ASSETTO DEL TERRITORIO: SERVIZI TECNICI MANUTENTIVI E GESTIONE DEL TERRITORIO - PRESSACAVO</t>
  </si>
  <si>
    <t>510</t>
  </si>
  <si>
    <t>08/04/2022</t>
  </si>
  <si>
    <t>06/06/2022</t>
  </si>
  <si>
    <t>328 PA</t>
  </si>
  <si>
    <t>7164500C6C</t>
  </si>
  <si>
    <t>21/04/2022</t>
  </si>
  <si>
    <t>20/06/2022</t>
  </si>
  <si>
    <t>2200006823-PA</t>
  </si>
  <si>
    <t>Bolletta Servizio Idrico relativa al periodo 01/11/2021 - 15/03/2022</t>
  </si>
  <si>
    <t>SOCIETA' METROPOLITANA ACQUE TORINO</t>
  </si>
  <si>
    <t>07937540016</t>
  </si>
  <si>
    <t>24/05/2022</t>
  </si>
  <si>
    <t>25/05/2022</t>
  </si>
  <si>
    <t>26/06/2022</t>
  </si>
  <si>
    <t>26/05/2022</t>
  </si>
  <si>
    <t>11</t>
  </si>
  <si>
    <t>COLLAUDO OPERE STRUTTURALI</t>
  </si>
  <si>
    <t>8807241D2E</t>
  </si>
  <si>
    <t>SUCCIO MARCO</t>
  </si>
  <si>
    <t>08785990014</t>
  </si>
  <si>
    <t>SCCMRC82M22E379W</t>
  </si>
  <si>
    <t>15/PA</t>
  </si>
  <si>
    <t>LAVORI DI COSTRUZIONE NUOVI LOCULI   - DETERMINA A CONTRARRE - C.I.G. :   8807241D2E - C.U.P.: J51B21001640005 - FIN 50.000 CONTR STATO 25228,71CONC CIMIT 24371,29 RESIDUO MUTUO CASSA DDPP [Ex.Imp. 2021/254] (Somma Impegnate nell'Esercizio 2021 da riscriv</t>
  </si>
  <si>
    <t>MISTRETTA S.R.L.</t>
  </si>
  <si>
    <t>01429310053</t>
  </si>
  <si>
    <t>10/05/2022</t>
  </si>
  <si>
    <t>17/06/2022</t>
  </si>
  <si>
    <t>04/05/2022</t>
  </si>
  <si>
    <t>2022120002116</t>
  </si>
  <si>
    <t>ESPOSIZIONE PUBBLICITARIE - 1^TRIM 22 - GESTIONE CANONE UNICO PER L'ANNO 2021 AGGIORNAMENTI PER ADEGUAMENTO A L. 160/2019 - CIG Z073252CDA -</t>
  </si>
  <si>
    <t>Z0F34F33BB</t>
  </si>
  <si>
    <t>ABACO S.P.A.</t>
  </si>
  <si>
    <t>02391510266</t>
  </si>
  <si>
    <t>2022120002117</t>
  </si>
  <si>
    <t>OCCUPAZIONE SUOLO PUBBLICO 1^TRIM22 - GESTIONE CANONE UNICO PER L'ANNO 2021 AGGIORNAMENTI PER ADEGUAMENTO A L. 160/2019 - CIG Z073252CDA</t>
  </si>
  <si>
    <t>5/PA</t>
  </si>
  <si>
    <t>ZC52FCBB54</t>
  </si>
  <si>
    <t>F.P.EDIL SAS DI FALSONE GIUSEPPE &amp; C</t>
  </si>
  <si>
    <t>07956630011</t>
  </si>
  <si>
    <t>29/06/2022</t>
  </si>
  <si>
    <t>4/NA</t>
  </si>
  <si>
    <t>*</t>
  </si>
  <si>
    <t>17PA</t>
  </si>
  <si>
    <t>NUOVA AGRARIA S.R.L.</t>
  </si>
  <si>
    <t>10841430019</t>
  </si>
  <si>
    <t>964/PA</t>
  </si>
  <si>
    <t>30/04/2022</t>
  </si>
  <si>
    <t>30/06/2022</t>
  </si>
  <si>
    <t>965/PA</t>
  </si>
  <si>
    <t>217</t>
  </si>
  <si>
    <t>AFFIDAMENTO INCARICO ALLA DITTA ASSO SRL DI TORINO PER LA MANUTENZIONE E L'ASSISTENZA AL PROGRAMMA RILEVAZIONE PRESENZE DEL PERSONALE - ANNO 2022 - CIG: Z2E3517C9A.</t>
  </si>
  <si>
    <t>Z2E3517C9A</t>
  </si>
  <si>
    <t>A.S.S.O s.r.l.</t>
  </si>
  <si>
    <t>01804310017</t>
  </si>
  <si>
    <t>02/07/2022</t>
  </si>
  <si>
    <t>3/PA22</t>
  </si>
  <si>
    <t>Ordine n. 2 del 22/04/2022 - CIG ZD33616CAF</t>
  </si>
  <si>
    <t>ZD33616CAF</t>
  </si>
  <si>
    <t>MACCONE snc di Maccone P. &amp; C.</t>
  </si>
  <si>
    <t>04607830017</t>
  </si>
  <si>
    <t>FATTPA 139_22</t>
  </si>
  <si>
    <t>AFFIDAMENTO SERVIZIO PRELIEVO CITTADINI PERIODO SETT 2021/AGOSTO 2022</t>
  </si>
  <si>
    <t>Z002AE2009</t>
  </si>
  <si>
    <t>A.I.O.P.P.  ASSOCIAZIONE INFERMIERISTICA OSTETRICA PROFESSIONALE P</t>
  </si>
  <si>
    <t>10651170010</t>
  </si>
  <si>
    <t>621</t>
  </si>
  <si>
    <t>01/07/2022</t>
  </si>
  <si>
    <t>SF00061880</t>
  </si>
  <si>
    <t>91184</t>
  </si>
  <si>
    <t>589</t>
  </si>
  <si>
    <t>FORNITURA GIOCHI PER PARCHI GIOCO COMUNALI - AFFIDAMENTO INCARICO ALLA DITTA LEGNOLANDIA SRL -CIG: Z2A344B1A - FIN OOUU - CONTRIBUTO REGIONALE</t>
  </si>
  <si>
    <t>Z2A3443B1A</t>
  </si>
  <si>
    <t>HOLZHOF SRL</t>
  </si>
  <si>
    <t>01762120226</t>
  </si>
  <si>
    <t>00458210218</t>
  </si>
  <si>
    <t>2220055527</t>
  </si>
  <si>
    <t>202203</t>
  </si>
  <si>
    <t>28/06/2022</t>
  </si>
  <si>
    <t>2220055528</t>
  </si>
  <si>
    <t>IT001E03988647 202203 CENTRO ASSOCIAZIONI SEDE DI FORNITURA EE</t>
  </si>
  <si>
    <t>2220055529</t>
  </si>
  <si>
    <t>IT001E04448490 202203 MUNICIPIO SEDE DI FORNITURA EE</t>
  </si>
  <si>
    <t>2220055530</t>
  </si>
  <si>
    <t>IT001E04448495 202203 SCUOLE MEDIE SEDE DI FORNITURA EE</t>
  </si>
  <si>
    <t>2220055531</t>
  </si>
  <si>
    <t>IT001E04448500 202203 SCUOLA ELEMENTARE SEDE DI FORNITURA EE</t>
  </si>
  <si>
    <t>2220055532</t>
  </si>
  <si>
    <t>IT001E04448510 202203 CAPANNONE COMUNALE SEDE DI FORNITURA EE</t>
  </si>
  <si>
    <t>2220055533</t>
  </si>
  <si>
    <t>IT001E04448506 202203 CIMITERO SEDE DI FORNITURA EE</t>
  </si>
  <si>
    <t>2220055534</t>
  </si>
  <si>
    <t>IT001E04448512 202203 RIFIUTERIA SEDE DI FORNITURA EE</t>
  </si>
  <si>
    <t>2220055535</t>
  </si>
  <si>
    <t>IT001E04462595 202203 MERCATO SEDE DI FORNITURA EE</t>
  </si>
  <si>
    <t>2220055536</t>
  </si>
  <si>
    <t>IT001E00303832 202203 IMP IRRIG AIUOLA PONTE ROGGIA MOLINO SEDE DI FORNITURA EE</t>
  </si>
  <si>
    <t>2220055537</t>
  </si>
  <si>
    <t>IT001E04483303 202203 IT001E04483303 SEDE DI FORNITURA EE</t>
  </si>
  <si>
    <t>2220055538</t>
  </si>
  <si>
    <t>IT001E02571651 202203 IT001E02571651 SEDE DI FORNITURA EE</t>
  </si>
  <si>
    <t>1022116932</t>
  </si>
  <si>
    <t>30069401-007</t>
  </si>
  <si>
    <t>3220200634</t>
  </si>
  <si>
    <t>27/06/2022</t>
  </si>
  <si>
    <t>00126/12</t>
  </si>
  <si>
    <t>AFFIDAMENTO INCARICO PER PRESTAZIONI DI SERVIZI RELATIVI A ELABORAZIONE E ADEMPIMENTI CONTABILI E DICHIARAZIONI FISCALI. CIG. Z6D33BC1BC</t>
  </si>
  <si>
    <t>Z6D33BC1BC</t>
  </si>
  <si>
    <t>05/05/2022</t>
  </si>
  <si>
    <t>ENTI REV SRL</t>
  </si>
  <si>
    <t>02037190044</t>
  </si>
  <si>
    <t>03/07/2022</t>
  </si>
  <si>
    <t>05/PA</t>
  </si>
  <si>
    <t>PIANO DI EVACUAZIONE E DI EMERGENZA PER EVENTO 15^ MOSTRA DELL'ARTIGIANATO. AFFIDAMENTO AL GEOMETRA SUCCIO CLAUDIO DI AGLIE' (TO) ED IMPEGNO DI SPESA. CIG. Z6A35F681C.</t>
  </si>
  <si>
    <t>Z6A35F681C</t>
  </si>
  <si>
    <t>SUCCIO CLAUDIO</t>
  </si>
  <si>
    <t>02974570018</t>
  </si>
  <si>
    <t>SCCCLD62P22E379Q</t>
  </si>
  <si>
    <t>11/07/2022</t>
  </si>
  <si>
    <t>416</t>
  </si>
  <si>
    <t>412204081238</t>
  </si>
  <si>
    <t>412205261584</t>
  </si>
  <si>
    <t>18/05/2022</t>
  </si>
  <si>
    <t>16/07/2022</t>
  </si>
  <si>
    <t>412205261585</t>
  </si>
  <si>
    <t>412204081237</t>
  </si>
  <si>
    <t>412205261586</t>
  </si>
  <si>
    <t>412205261587</t>
  </si>
  <si>
    <t>000/36/2022</t>
  </si>
  <si>
    <t>Z0B36135CC</t>
  </si>
  <si>
    <t>15/07/2022</t>
  </si>
  <si>
    <t>170/001</t>
  </si>
  <si>
    <t>SERVIZIO DI MANUTENZIONE MEZZI ED IMPIANTI DI PROTEZIONE ANTINCENDIO DEGLI EDIFICI COMUNALI - ANNI 2022-2023-2024 IMPEGNO DI SPESA ED AFFIDAMENTO INCARICO ALLA DITTA ZAIA SERVICE FIRE DI ZAIA IVAN - CIG: Z283599994</t>
  </si>
  <si>
    <t>Z283599994</t>
  </si>
  <si>
    <t>ZAIA IVAN</t>
  </si>
  <si>
    <t>99999999999</t>
  </si>
  <si>
    <t>ZAIVNI75M29L727T</t>
  </si>
  <si>
    <t>10/07/2022</t>
  </si>
  <si>
    <t>864/I</t>
  </si>
  <si>
    <t>Ordinativo Numero 17 - 3 - SERVIZIO ASSETTO DEL TERRITORIO: SERVIZI TECNICI MANUTENTIVI E GESTIONE DEL TERRITORIO - FORNITURA TUBO CARP. ZINC. DIAM 76 H= 6 MT SPESSORE 3 MM</t>
  </si>
  <si>
    <t>SIDERTORINO S.R.L.</t>
  </si>
  <si>
    <t>07374350010</t>
  </si>
  <si>
    <t>13/07/2022</t>
  </si>
  <si>
    <t>9500343473</t>
  </si>
  <si>
    <t>Il dettaglio dei rifornimenti è presente nella fattura/nota credito n. 9500343473 messa a disposizione nell'area riservata sito www.gruppoapi.com</t>
  </si>
  <si>
    <t>12/07/2022</t>
  </si>
  <si>
    <t>9500488832</t>
  </si>
  <si>
    <t>Il dettaglio dei rifornimenti è presente nella fattura/nota credito n. 9500488832 messa a disposizione nell'area riservata sito www.gruppoapi.com</t>
  </si>
  <si>
    <t>460/2022</t>
  </si>
  <si>
    <t>ASSITENZA E MANUTENZIONE SOFTWARE DI GISMASTER (SITO ISTITUZIONALE E GO TO MEETING) - IMPEGNO DI SPESA ED AFFIDAMENTO INCARICO ALLA DITTA TECHNICAL DESIGN SRL - ANNI 2022-2023-2024 -  CIG:Z6F3581CAF</t>
  </si>
  <si>
    <t>Z6F3581CAF</t>
  </si>
  <si>
    <t>TECHNICAL DESIGN S.R.L.</t>
  </si>
  <si>
    <t>00595270042</t>
  </si>
  <si>
    <t>06/07/2022</t>
  </si>
  <si>
    <t>2200007809-PA</t>
  </si>
  <si>
    <t>Bolletta Servizio Idrico relativa al periodo 12/10/2021 - 04/05/2022</t>
  </si>
  <si>
    <t>2200007810-PA</t>
  </si>
  <si>
    <t>2200007811-PA</t>
  </si>
  <si>
    <t>2200007812-PA</t>
  </si>
  <si>
    <t>1622007141</t>
  </si>
  <si>
    <t>06/05/2022</t>
  </si>
  <si>
    <t>Uff.RIVAROLO CANAVESE ALL'APERTO PER.07-05-2022-08-05-2022 Concerto leggera 130051820220</t>
  </si>
  <si>
    <t>Z7E364EE6F</t>
  </si>
  <si>
    <t>SIAE</t>
  </si>
  <si>
    <t>01336610587</t>
  </si>
  <si>
    <t>09/07/2022</t>
  </si>
  <si>
    <t>439 PA</t>
  </si>
  <si>
    <t>Fattura Cliente - Unimatica S.p.A. Società soggetta a direzione e coordinamento di RGI S.p.A.</t>
  </si>
  <si>
    <t>Z0831005FE</t>
  </si>
  <si>
    <t>UNIMATICA SPA</t>
  </si>
  <si>
    <t>02098391200</t>
  </si>
  <si>
    <t>00035/22</t>
  </si>
  <si>
    <t>ELABORAZIONE INVENTARIO 2021 CONTABILITA' ECONOMICO PATRIMONIALE - AFFIDAMENTO INCARICO ALLA DITTA PRAGMOS CONSULTING SRL E IMPEGNO DI SPESA</t>
  </si>
  <si>
    <t>ZA83529F59</t>
  </si>
  <si>
    <t>PRAGMOS CONSULTING SRL</t>
  </si>
  <si>
    <t>07792970019</t>
  </si>
  <si>
    <t>404 PA</t>
  </si>
  <si>
    <t>459/2022</t>
  </si>
  <si>
    <t>ASSISTENZA E MANUTENZIONE SOFTWARE DI GISMASTER (PROTEZIONE CIVILE E GEOPORTALE) - IMPEGNO DI SPESA ED AFFIDAMENTO INCARICO ALLA DITTA TECHNICAL DESIGN SRL - CIG: Z842F52330</t>
  </si>
  <si>
    <t>Z842F52330</t>
  </si>
  <si>
    <t>7/2022/77</t>
  </si>
  <si>
    <t>PRESTAZ. SPECIAL. A CITTADINI INDIGENTI</t>
  </si>
  <si>
    <t>A.S.L. TO4</t>
  </si>
  <si>
    <t>09736160012</t>
  </si>
  <si>
    <t>141-PA2022</t>
  </si>
  <si>
    <t>21/05/2022</t>
  </si>
  <si>
    <t>IMPEGNO DI SPESA PER SERVIZIO CALCOLO IMU ON-LINE ANNO 2022. CIG Z8935BC141</t>
  </si>
  <si>
    <t>Z8935BC141</t>
  </si>
  <si>
    <t>ARTEMEDIA SRL</t>
  </si>
  <si>
    <t>07819600722</t>
  </si>
  <si>
    <t>20/07/2022</t>
  </si>
  <si>
    <t>4/PA22</t>
  </si>
  <si>
    <t>Determina n. 76 del 13/04/2022 - CIG Z403604C06</t>
  </si>
  <si>
    <t>Z403604C06</t>
  </si>
  <si>
    <t>24/07/2022</t>
  </si>
  <si>
    <t>X00054</t>
  </si>
  <si>
    <t>Ordinativo Numero 24 - 3 - SERVIZIO ASSETTO DEL TERRITORIO: SERVIZI TECNICI MANUTENTIVI E GESTIONE DEL TERRITORIO - GUANTO CAPRETTO</t>
  </si>
  <si>
    <t>30/07/2022</t>
  </si>
  <si>
    <t>X00055</t>
  </si>
  <si>
    <t>Ordinativo Numero 23 - 3 - SERVIZIO ASSETTO DEL TERRITORIO: SERVIZI TECNICI MANUTENTIVI E GESTIONE DEL TERRITORIO - CARTA MANI</t>
  </si>
  <si>
    <t>X00056</t>
  </si>
  <si>
    <t>Ordinativo Numero 22 - 3 - SERVIZIO ASSETTO DEL TERRITORIO: SERVIZI TECNICI MANUTENTIVI E GESTIONE DEL TERRITORIO - PISTOLA SOFF. ALLUMINIO</t>
  </si>
  <si>
    <t>X00057</t>
  </si>
  <si>
    <t>Ordinativo Numero 21 - 3 - SERVIZIO ASSETTO DEL TERRITORIO: SERVIZI TECNICI MANUTENTIVI E GESTIONE DEL TERRITORIO - SMERIGLIATRICE ANGOL. MAKITA</t>
  </si>
  <si>
    <t>X00058</t>
  </si>
  <si>
    <t>Ordinativo Numero 20 - 3 - SERVIZIO ASSETTO DEL TERRITORIO: SERVIZI TECNICI MANUTENTIVI E GESTIONE DEL TERRITORIO - GILET ALTA VISIBILITA'</t>
  </si>
  <si>
    <t>X00059</t>
  </si>
  <si>
    <t>Ordinativo Numero 19 - 3 - SERVIZIO ASSETTO DEL TERRITORIO: SERVIZI TECNICI MANUTENTIVI E GESTIONE DEL TERRITORIO - CARTA IGIENICA MAXI JUMBO</t>
  </si>
  <si>
    <t>X00060</t>
  </si>
  <si>
    <t>Ordinativo Numero 18 - 3 - SERVIZIO ASSETTO DEL TERRITORIO: SERVIZI TECNICI MANUTENTIVI E GESTIONE DEL TERRITORIO - SERRATURA WELKA</t>
  </si>
  <si>
    <t>412205627591</t>
  </si>
  <si>
    <t>2220073201</t>
  </si>
  <si>
    <t>202204</t>
  </si>
  <si>
    <t>2220073202</t>
  </si>
  <si>
    <t>IT001E03988647 202204 CENTRO ASSOCIAZIONI SEDE DI FORNITURA EE</t>
  </si>
  <si>
    <t>2220073203</t>
  </si>
  <si>
    <t>IT001E04448490 202204 MUNICIPIO SEDE DI FORNITURA EE</t>
  </si>
  <si>
    <t>2220073204</t>
  </si>
  <si>
    <t>IT001E04448495 202204 SCUOLE MEDIE SEDE DI FORNITURA EE</t>
  </si>
  <si>
    <t>2220073205</t>
  </si>
  <si>
    <t>IT001E04448500 202204 SCUOLA ELEMENTARE SEDE DI FORNITURA EE</t>
  </si>
  <si>
    <t>2220073206</t>
  </si>
  <si>
    <t>IT001E04448510 202204 CAPANNONE COMUNALE SEDE DI FORNITURA EE</t>
  </si>
  <si>
    <t>2220073207</t>
  </si>
  <si>
    <t>IT001E04448506 202204 CIMITERO SEDE DI FORNITURA EE</t>
  </si>
  <si>
    <t>2220073208</t>
  </si>
  <si>
    <t>IT001E04448512 202204 RIFIUTERIA SEDE DI FORNITURA EE</t>
  </si>
  <si>
    <t>2220073209</t>
  </si>
  <si>
    <t>IT001E04462595 202204 MERCATO SEDE DI FORNITURA EE</t>
  </si>
  <si>
    <t>2220073210</t>
  </si>
  <si>
    <t>IT001E00303832 202204 IMP IRRIG AIUOLA PONTE ROGGIA MOLINO SEDE DI FORNITURA EE</t>
  </si>
  <si>
    <t>2220073211</t>
  </si>
  <si>
    <t>IT001E04483303 202204 IT001E04483303 SEDE DI FORNITURA EE</t>
  </si>
  <si>
    <t>2220073212</t>
  </si>
  <si>
    <t>IT001E02571651 202204 IT001E02571651 SEDE DI FORNITURA EE</t>
  </si>
  <si>
    <t>FPA 3/22</t>
  </si>
  <si>
    <t>Z68267B7AD</t>
  </si>
  <si>
    <t>ORCO SERVICE SNC DI LIPRANDI</t>
  </si>
  <si>
    <t>03123430013</t>
  </si>
  <si>
    <t>74/2022/IMM</t>
  </si>
  <si>
    <t>REALIZZAZIONE NUOVO IMPIANTO DI ILLUMINAZIONE PUBBLICA PARCHEGGIO STAZIONE - IMPEGNO DI SPESA ED AFFIDAMENTO INCARICO ALLA DITTA TECNOELETTRA SNC DI VERCELLONO MATTEO OSCAR &amp; C. - CIG: Z0332CFFDA - FIN 30000 AVANZO e 3143,77 OOUU [Ex.Imp. 2021/349] (Somma</t>
  </si>
  <si>
    <t>Z0332CFFDA</t>
  </si>
  <si>
    <t>TECNOELETTRA S.N.C. DI VERCELLONO MATTEO OSCAR &amp; C.</t>
  </si>
  <si>
    <t>01691580011</t>
  </si>
  <si>
    <t>29/07/2022</t>
  </si>
  <si>
    <t>1362</t>
  </si>
  <si>
    <t>01/05/2022</t>
  </si>
  <si>
    <t>ASSISTENZA TECNICA PER IMPIANTO DI VIDEOSORVEGLIANZA ANNO 2022 - AFFIDAMENTO INCARICO ALLA DITTA B.B.BELL SPA - CIG: Z2B35F137A</t>
  </si>
  <si>
    <t>Z2B35F137A</t>
  </si>
  <si>
    <t>SF00066391</t>
  </si>
  <si>
    <t>31/07/2022</t>
  </si>
  <si>
    <t>91556</t>
  </si>
  <si>
    <t>01/08/2022</t>
  </si>
  <si>
    <t>33115/FE</t>
  </si>
  <si>
    <t>MOSTRA ARTIGIANATO 8 MAGGIO 2022 - IMPEGNO DI SPESA PER SPESE VARIE</t>
  </si>
  <si>
    <t>TAILORSAN SPA</t>
  </si>
  <si>
    <t>10576071004</t>
  </si>
  <si>
    <t>23/07/2022</t>
  </si>
  <si>
    <t>1363</t>
  </si>
  <si>
    <t>509 PA</t>
  </si>
  <si>
    <t>06/08/2022</t>
  </si>
  <si>
    <t>09/06/2022</t>
  </si>
  <si>
    <t>1607</t>
  </si>
  <si>
    <t>07/08/2022</t>
  </si>
  <si>
    <t>15000041</t>
  </si>
  <si>
    <t>08/08/2022</t>
  </si>
  <si>
    <t>X00067</t>
  </si>
  <si>
    <t>Ordinativo Numero 31 - 3 - SERVIZIO ASSETTO DEL TERRITORIO: SERVIZI TECNICI MANUTENTIVI E GESTIONE DEL TERRITORIO - SCARPA ULTRA ESD NR 43</t>
  </si>
  <si>
    <t>X00068</t>
  </si>
  <si>
    <t>Ordinativo Numero 37 - 3 - SERVIZIO ASSETTO DEL TERRITORIO: SERVIZI TECNICI MANUTENTIVI E GESTIONE DEL TERRITORIO - TUBO SIDERAL</t>
  </si>
  <si>
    <t>09/08/2022</t>
  </si>
  <si>
    <t>X00069</t>
  </si>
  <si>
    <t>Ordinativo Numero 30 - 3 - SERVIZIO ASSETTO DEL TERRITORIO: SERVIZI TECNICI MANUTENTIVI E GESTIONE DEL TERRITORIO - CILINDRO UNIVERSALE</t>
  </si>
  <si>
    <t>21/PA</t>
  </si>
  <si>
    <t>Ordinativo Numero 27 - 3 - SERVIZIO ASSETTO DEL TERRITORIO: SERVIZI TECNICI MANUTENTIVI E GESTIONE DEL TERRITORIO - BOMBOLETTA MARCATORE FLUO ROSSO</t>
  </si>
  <si>
    <t>10/08/2022</t>
  </si>
  <si>
    <t>7X02059591</t>
  </si>
  <si>
    <t>Fattura Giugno 22: Periodo 4/22 Apr-Mag</t>
  </si>
  <si>
    <t>12/08/2022</t>
  </si>
  <si>
    <t>23/06/2022</t>
  </si>
  <si>
    <t>1660</t>
  </si>
  <si>
    <t xml:space="preserve">ESECUZIONE   IMPIANTO   DI VIDEOSORVAGLIANZA. IMPEGNO DI SPESA ED AFFIDAMENTO A BBBell. CIG: ZF21C9B46A 
</t>
  </si>
  <si>
    <t>1661</t>
  </si>
  <si>
    <t>1662</t>
  </si>
  <si>
    <t>1663</t>
  </si>
  <si>
    <t>1664</t>
  </si>
  <si>
    <t>COLLEGAMENTO ALLA RETE WI-FI DEGLI EDIFICI SCOLASTICI.AFFIDAMENTO ALLA DITTA B.B.BELL SRL DI TORINO POTENZIAMENTO ATTUALI LINEE. CIG. ZE72FC0648.</t>
  </si>
  <si>
    <t>11/08/2022</t>
  </si>
  <si>
    <t>1665</t>
  </si>
  <si>
    <t>ZE72FC0648</t>
  </si>
  <si>
    <t>7X02078295</t>
  </si>
  <si>
    <t>8A00330822</t>
  </si>
  <si>
    <t>Fattura Giugno 22: Periodo 4/22 Apr - Mag</t>
  </si>
  <si>
    <t>8A00331408</t>
  </si>
  <si>
    <t>75/PA</t>
  </si>
  <si>
    <t>2022/019 PA</t>
  </si>
  <si>
    <t>ASSISTENZA SANITARIA</t>
  </si>
  <si>
    <t>CROCE ROSSA - COMITATO LOCALE DI RIVAROLO CANAVESE</t>
  </si>
  <si>
    <t>11060730014</t>
  </si>
  <si>
    <t>MILANI ELIANA</t>
  </si>
  <si>
    <t>MLNLNE74D63L219H</t>
  </si>
  <si>
    <t>24/06/2022</t>
  </si>
  <si>
    <t>2220088859</t>
  </si>
  <si>
    <t>22/06/2022</t>
  </si>
  <si>
    <t>202205</t>
  </si>
  <si>
    <t>21/08/2022</t>
  </si>
  <si>
    <t>2220088860</t>
  </si>
  <si>
    <t>IT001E03988647 202205 CENTRO ASSOCIAZIONI SEDE DI FORNITURA EE</t>
  </si>
  <si>
    <t>22/08/2022</t>
  </si>
  <si>
    <t>2220088861</t>
  </si>
  <si>
    <t>IT001E04448490 202205 MUNICIPIO SEDE DI FORNITURA EE</t>
  </si>
  <si>
    <t>2220088862</t>
  </si>
  <si>
    <t>IT001E04448495 202205 SCUOLE MEDIE SEDE DI FORNITURA EE</t>
  </si>
  <si>
    <t>2220088863</t>
  </si>
  <si>
    <t>IT001E04448500 202205 SCUOLA ELEMENTARE SEDE DI FORNITURA EE</t>
  </si>
  <si>
    <t>2220088864</t>
  </si>
  <si>
    <t>IT001E04448510 202205 CAPANNONE COMUNALE SEDE DI FORNITURA EE</t>
  </si>
  <si>
    <t>2220088865</t>
  </si>
  <si>
    <t>IT001E04448506 202205 CIMITERO SEDE DI FORNITURA EE</t>
  </si>
  <si>
    <t>2220088866</t>
  </si>
  <si>
    <t>IT001E04448512 202205 RIFIUTERIA SEDE DI FORNITURA EE</t>
  </si>
  <si>
    <t>2220088867</t>
  </si>
  <si>
    <t>IT001E04462595 202205 MERCATO SEDE DI FORNITURA EE</t>
  </si>
  <si>
    <t>2220088868</t>
  </si>
  <si>
    <t>IT001E00303832 202205 IMP IRRIG AIUOLA PONTE ROGGIA MOLINO SEDE DI FORNITURA EE</t>
  </si>
  <si>
    <t>2220088869</t>
  </si>
  <si>
    <t>IT001E04483303 202205 IT001E04483303 SEDE DI FORNITURA EE</t>
  </si>
  <si>
    <t>2220088870</t>
  </si>
  <si>
    <t>IT001E02571651 202205 IT001E02571651 SEDE DI FORNITURA EE</t>
  </si>
  <si>
    <t>104 FE</t>
  </si>
  <si>
    <t>18/06/2022</t>
  </si>
  <si>
    <t>A+ energia srl</t>
  </si>
  <si>
    <t>10131710013</t>
  </si>
  <si>
    <t>17/08/2022</t>
  </si>
  <si>
    <t>TOTALI FATTURE:</t>
  </si>
  <si>
    <t>IND. TEMPESTIVITA' FATTURE:</t>
  </si>
  <si>
    <t>Tempestività dei Pagamenti - Elenco Mandati senza Fatture - Periodo 01/04/2022 - 30/06/2022</t>
  </si>
  <si>
    <t>FORNERIS PAOLA</t>
  </si>
  <si>
    <t>APRILE INDENNITA' DI FUNZIONE ANNO 2022</t>
  </si>
  <si>
    <t>AZZOLINI ELENA MARTINA</t>
  </si>
  <si>
    <t>INDENNITA' GIUNTA 1^TRIMESTRE 2022</t>
  </si>
  <si>
    <t>CASTELLINO MARTINA</t>
  </si>
  <si>
    <t>FERRO RENATO</t>
  </si>
  <si>
    <t>PEILA ILARIO PIERCARLO</t>
  </si>
  <si>
    <t>PIANA MARA</t>
  </si>
  <si>
    <t>APRILE STIPENDI ANNO 2022</t>
  </si>
  <si>
    <t>RISSO MARIA GRAZIA</t>
  </si>
  <si>
    <t>TESORERIA PROVINCIALE VERS. IRAP</t>
  </si>
  <si>
    <t>MARZO IRAP ANNO 2022</t>
  </si>
  <si>
    <t>TESORERIA DELLO STATO</t>
  </si>
  <si>
    <t>IRAP PIANA E RISSO MESE DI MARZO</t>
  </si>
  <si>
    <t>CANTIERE DI LAVORO 2020.  AVVIO ATTIVITA' E IMPEGNO DI SPESA.</t>
  </si>
  <si>
    <t>MARZO ONERI CPDEL INADEL TFR E INAIL ANNO 2022</t>
  </si>
  <si>
    <t>21-2022-700-15-0-PUBBLICITA' COMUNALE</t>
  </si>
  <si>
    <t>Z5B361581B</t>
  </si>
  <si>
    <t>COMUNE DI LANZO</t>
  </si>
  <si>
    <t>21-2022-700-38-0- PUBBLICITA' COMUNALE</t>
  </si>
  <si>
    <t>COMUNE DI CHIVASSO</t>
  </si>
  <si>
    <t>DIRITTO SULLE PUBBLICHE AFFISSIONI</t>
  </si>
  <si>
    <t>21-2022-700-195-0-PUBBLICITA' COMUNALE.</t>
  </si>
  <si>
    <t>COMUNE DI ORBASSANO</t>
  </si>
  <si>
    <t>DOCUMENTO N.2022/2564 - SCADENZA 19/04/2022 RATA UNICA</t>
  </si>
  <si>
    <t>CITTA' DI SETTIMO TORINESE</t>
  </si>
  <si>
    <t>CANONE UNICO AFFISSIONI</t>
  </si>
  <si>
    <t>21-2022-700-22-0-PUBBLICITA' COMUNALE</t>
  </si>
  <si>
    <t>21-2022-700-32-0-PUBBLICITA' COMUNALE - PIANEZZA</t>
  </si>
  <si>
    <t>COMUNE DI STRAMBINO</t>
  </si>
  <si>
    <t>21-2022-700-49-0-PUBBLICITA' COMUNALE - STRAMBINO</t>
  </si>
  <si>
    <t>COMUNE DI SALASSA</t>
  </si>
  <si>
    <t>21-2022-700-31-0-PUBBLICITA' COMUNALE - SALASSA</t>
  </si>
  <si>
    <t>21-2022-700-69-0-PUBBLICITA' COMUNALE - CASTELLAMONTE</t>
  </si>
  <si>
    <t>21-2022-700-37-0-PUBBLICITA' COMUNALE - SAN GIORGIO</t>
  </si>
  <si>
    <t>21-2022-700-19-0-PUBBLICITA' COMUNALE - BAIRO</t>
  </si>
  <si>
    <t>21-2022-700-19-0-PUBBLICITA' COMUNALE - NICHELINO</t>
  </si>
  <si>
    <t>21-2022-700-62-0-PUBBLICITA' COMUNALE - NOLE</t>
  </si>
  <si>
    <t>COMUNE DI CUORGNE'</t>
  </si>
  <si>
    <t>COMM. 176</t>
  </si>
  <si>
    <t>COMUNE DI SAN CARLO CANAVESE</t>
  </si>
  <si>
    <t>21-2022-700-27-0- PUBBLICITA' COMUNALE</t>
  </si>
  <si>
    <t>COMUNE DI FELETTO</t>
  </si>
  <si>
    <t>AFFISSIONE MANIFESTI 70*100 PER 10 GG DAL 28/04-08/05 - MOSTRA ARTIGIANATO 08 MAGGIO 2022     Z5B361581B.</t>
  </si>
  <si>
    <t>COMUNE SAN MAURIZIO CANAVESE</t>
  </si>
  <si>
    <t>COMUNE DI LOMBARDORE</t>
  </si>
  <si>
    <t>COMUNE DI BORGOMASINO</t>
  </si>
  <si>
    <t>COMUNE DI AZEGLIO</t>
  </si>
  <si>
    <t>COMUNE DI BALDISSERO</t>
  </si>
  <si>
    <t>COMUNE DI BANCHETTE</t>
  </si>
  <si>
    <t>COMUNE DI BOLLENGO</t>
  </si>
  <si>
    <t>COMUNE DI BUROLO</t>
  </si>
  <si>
    <t>COMUNE DI FAVRIA</t>
  </si>
  <si>
    <t>COMUNE DI MERCENASCO</t>
  </si>
  <si>
    <t>COMUNE DI MONTANARO</t>
  </si>
  <si>
    <t>COMUNE DI PALAZZO</t>
  </si>
  <si>
    <t>COMUNE DI PAVONE</t>
  </si>
  <si>
    <t>COMUNE DI PEROSA</t>
  </si>
  <si>
    <t>COMUNE DI PIVERONE</t>
  </si>
  <si>
    <t>COMUNE DI SAMONE</t>
  </si>
  <si>
    <t>COMUNE DI SAN BENIGNO</t>
  </si>
  <si>
    <t>SETTIMO ROTTARO</t>
  </si>
  <si>
    <t>COMUNE DI VOLPIANO</t>
  </si>
  <si>
    <t>COMUNE DI TAVAGNASCO</t>
  </si>
  <si>
    <t>STEP SRL</t>
  </si>
  <si>
    <t>ALBIANO-CAREMA-CHIAVERANO-NOMAGLIO-QUASSOLO-SETTIMO V-AFFISSIONE MANIFESTI 70*100 PER 10 GG DAL 28/04-08/05 - MOSTRA ARTIGIANATO 08 MAGGIO 2022     Z5B361581B.</t>
  </si>
  <si>
    <t>COMUNE DI RIVAROLO</t>
  </si>
  <si>
    <t>COMUNE DI VENARIA REALE</t>
  </si>
  <si>
    <t>AFFISSIONE BOSCONERO - MANIFESTI 70*100 PER 10 GG DAL 28/04-08/05 - MOSTRA ARTIGIANATO 08 MAGGIO 2022     Z5B361581B.</t>
  </si>
  <si>
    <t>COMUNE DI CASTAGNETO PO</t>
  </si>
  <si>
    <t>COMMISSIONE 35-AFFISSIONE MANIFESTI 70*100 PER 10 GG DAL 28/04-08/05 - MOSTRA ARTIGIANATO 08 MAGGIO 2022     Z5B361581B.</t>
  </si>
  <si>
    <t>COMUNE DI CASALBORGONE</t>
  </si>
  <si>
    <t>COMMISSIONE 28-AFFISSIONE MANIFESTI 70*100 PER 10 GG DAL 28/04-08/05 - MOSTRA ARTIGIANATO 08 MAGGIO 2022     Z5B361581B.</t>
  </si>
  <si>
    <t>COMUNE DI MONTALTO DORA</t>
  </si>
  <si>
    <t>CANONE AFFISSIONE MANIFESTI COMUNE MONTALTO DORA 70*100 PER 10 GG DAL 28/04-08/05 - MOSTRA ARTIGIANATO 08 MAGGIO 2022     Z5B361581B.</t>
  </si>
  <si>
    <t>COMUNE DI CIRIE'</t>
  </si>
  <si>
    <t>COMUNE BORGARO T.se</t>
  </si>
  <si>
    <t>ICA  SRL</t>
  </si>
  <si>
    <t>AFFISSIONE COMM.LE CANDIA4-BARONE1- ORIO2-SAN MARTINO1-FIORANO1-SALERANO2 - MANIFESTI 70*100 PER 10 GG DAL 28/04-08/05 - MOSTRA ARTIGIANATO 08 MAGGIO 2022     Z5B361581B.</t>
  </si>
  <si>
    <t>COMUNE DI PONT CANAVESE</t>
  </si>
  <si>
    <t>COMUNE DI LEINI'</t>
  </si>
  <si>
    <t>MINISTERO DELL'INTERNO - TESORERIA DI ROMA SUCCURSALE 348</t>
  </si>
  <si>
    <t>COMUNE DI BOSCONERO, CORRISPETTIVO PER IL RILASCIO DI 101 CARTE D'IDENTITIA' ELETTRONICHE PERIODO 01-01-22 - 31-03-22</t>
  </si>
  <si>
    <t>COMUNE DI PINEROLO</t>
  </si>
  <si>
    <t>AVVISO DI SCADENZA NUM ATTO 13508143 - AFFISSIONE MANIFESTI 70*100 PER 10 GG DAL 28/04-08/05 - MOSTRA ARTIGIANATO 08 MAGGIO 2022     Z5B361581B.</t>
  </si>
  <si>
    <t>COMUNE DI IVREA</t>
  </si>
  <si>
    <t>AFFISSIONE 15 MANIFESTI FIERA BOSCONERO  70*100 PER 10 GG DAL 28/04-08/05 - MOSTRA ARTIGIANATO 08 MAGGIO 2022     Z5B361581B.</t>
  </si>
  <si>
    <t>IMPEGNO DI SPESA PER LA COPERTURA FINANZIARIA DELLA CONVENZIONE CON L'ASL TO4 PER L'UTILIZZO DEGLI OBITORI E DELLE CAMERE MORTUARIE SITI PRESSO I PRESIDI DELL'ASL TO4 - ANNO 2021</t>
  </si>
  <si>
    <t>AGENZIA DELLE ENTRATE</t>
  </si>
  <si>
    <t>PAGAMENTO F24 (CASSA)</t>
  </si>
  <si>
    <t>PAGAMENTO F24 COD ENTE I511 (CASSA)</t>
  </si>
  <si>
    <t>PAGAMENTO F24 COD ENTE E683 (CASSA)</t>
  </si>
  <si>
    <t>PAGAMENTO F24 COD ENTE 3964 (CASSA)</t>
  </si>
  <si>
    <t>PAG. F24 COD ENTE D197 (CASSA)</t>
  </si>
  <si>
    <t>UNICREDIT BANCA S.P.A.</t>
  </si>
  <si>
    <t>SPESE GESTIONE POS</t>
  </si>
  <si>
    <t>Z94328F35C</t>
  </si>
  <si>
    <t>POSTE C/C</t>
  </si>
  <si>
    <t>SALDO PER SPESE POSTE GIROCONTO</t>
  </si>
  <si>
    <t>AON SPA INSURANCE &amp; REINSURANCE BROKERS</t>
  </si>
  <si>
    <t>Z6C364B699 - MOSTRA ARTIGIANATO 8 MAGGIO 2022 - COPERTURA ASSICURATIVA VOLONTARI</t>
  </si>
  <si>
    <t>Z6C364B699</t>
  </si>
  <si>
    <t>ECONOMO COMUNALE PAONESSA NEVA</t>
  </si>
  <si>
    <t>1^ TRIMESTE 2022 - SERVIZIO DI ECONOMATO - IMPEGNO DI SPESA PER L'ANNO 2022.</t>
  </si>
  <si>
    <t>CITTA' DI RIVAROLO CANAVESE</t>
  </si>
  <si>
    <t>FORNITURA LIBRI AGLI ALUNNI DELLA SCUOLA PRIMARIA. ANNO SCOLASTICO 2021/2022.</t>
  </si>
  <si>
    <t>ZF0334869F</t>
  </si>
  <si>
    <t>FORNITURA GRATUITA DI LIBRI PER LA SCUOLA PRIMARIA. RIMBORSO SPESA SOSTENUTA DA ALTRI COMUNI IN FAVORE DI STUDENTI RESIDENTI NEL COMUNE DI BOSCONERO. ANNO SCOLASTICO 2021/2022.</t>
  </si>
  <si>
    <t>COMUNE DI SAN BENIGNO CAN.SE</t>
  </si>
  <si>
    <t>RIPARTO SPESE PER IL FUNZIONAMENTO DELLA SOTTOCOMMISSIONE CIRCOSCRIZIONALE PER L'IMPIEGO. SALDO ANNO 2020 E RICHIESTA QUOTA PER L'ANNO 2021.</t>
  </si>
  <si>
    <t>RIPARTO SPESE PER IL FUNZIONAMENTO DELLA SOTTOCOMMISSIONE CIRCOSCRIZIONALE PER L'IMPIEGO. SALDO ANNO 2021 E RICHIESTA QUOTA PER L'ANNO 2022.</t>
  </si>
  <si>
    <t>COMUNE DI TORINO</t>
  </si>
  <si>
    <t>1^ TRIMESTE IVA A DEBITO</t>
  </si>
  <si>
    <t>APRILE - IRAP ANNO 2022</t>
  </si>
  <si>
    <t>IRAP PIANA E RISSO MESE DI APRILE</t>
  </si>
  <si>
    <t>APRILE</t>
  </si>
  <si>
    <t>APRILE IRAP ANNO 2022</t>
  </si>
  <si>
    <t>IRAP APRILE - MELLANO</t>
  </si>
  <si>
    <t>APRILEONERI CPDEL INAIL 2022</t>
  </si>
  <si>
    <t>MAGGIO INDENNITA' DI FUNZIONE ANNO 2022</t>
  </si>
  <si>
    <t>COMPENSO APRILE 2022</t>
  </si>
  <si>
    <t>VERSAMENTO TICKET PER PERSONE INDIGENTI - PROT. 5804 18/01/2022 -</t>
  </si>
  <si>
    <t>CITTA' DI TORINO</t>
  </si>
  <si>
    <t>POLIZIA MUNICIPALE - COSTI REALIZZAZIONE TESSERINI REGIONALI</t>
  </si>
  <si>
    <t>ASSOCIAZIONE COLTIVATRICI E COLTIVATORI BOSCONERESI</t>
  </si>
  <si>
    <t>ACCONTO - EROGAZIONE CONTRIBUTO ALL'ASSOCIAZIONE COLTIVATRICI E COLTIVATORI BOSCONERESI</t>
  </si>
  <si>
    <t>ASSOCIAZIONE PANDORAMA</t>
  </si>
  <si>
    <t>ACCONTO - EROGAZIONE CONTRIBUTO ALL'ASSOCIAZIONE PANDORAMA DI BOSCONERO</t>
  </si>
  <si>
    <t>SALDO 2021 -  SERVIZIO ASSOCIATO DI SEGRETERIA</t>
  </si>
  <si>
    <t>ACCONTO 2022 -  SERVIZIO ASSOCIATO DI SEGRETERIA</t>
  </si>
  <si>
    <t>C.I.S.S. 38</t>
  </si>
  <si>
    <t>II^ TRIMESTRE 2022 - "CONSORZIO INTERCOMUNALE DEI SERVIZI SOCIO ASSISTENZIALI - CISS 38"</t>
  </si>
  <si>
    <t>MAGGIO IRAP ANNO 2022</t>
  </si>
  <si>
    <t>IRAP PIANA E RISSO MESE DI MAGGIO</t>
  </si>
  <si>
    <t>MAGGIO ONERI CPDEL INAIL 2022</t>
  </si>
  <si>
    <t>21/06/2022</t>
  </si>
  <si>
    <t>GIUGNO INDENNITA' DI FUNZIONE ANNO 2022</t>
  </si>
  <si>
    <t>LIQUIDAZIONE INDENNITA 2^TRIMESTRE GC 2022</t>
  </si>
  <si>
    <t>ORE MAGGIO</t>
  </si>
  <si>
    <t>COMUNE DI BOSCONERO</t>
  </si>
  <si>
    <t>FONDO PROGETTAZIONE - INTERVENTO DI MOBILITA' SOSTENIBILE- REALIZZAZIONE PARCHEGGIO STAZIONE FERROVIARIA - 1° LOTTO - DETERMINA A CONTRARRE. C.I.G. : 835954746A - C.U.P.: J51B1900078005 - finanziamento 50000 contributo stato - 1000 oouu</t>
  </si>
  <si>
    <t>835954746A</t>
  </si>
  <si>
    <t>FONDO PROGETTAZIONE - LAVORI MESSA A NOMA E MIGLIORAMENTO MARCIAPIEDI VIA DON SEREN E VIA TRIESTE -  FINANZ. 21957 OOUU -  5000 ENTRATE UNA TANTUM (IMU DA FALLIMENTO) - 1500 CONC CIM [Ex.Imp. 2020/504] (Somma Impegnate nell'Esercizio 2020 da riscrivere ne</t>
  </si>
  <si>
    <t>QUOTA PERIODO 01/07/2021-30/06/2022 - GESTIONE CANILE SANITARIO/RIFUGIO</t>
  </si>
  <si>
    <t>SPESE GESTIONE POS E DISATTIVAZIONE</t>
  </si>
  <si>
    <t>ICS ISTITUTO PER IL CREDITO SPORTIVO</t>
  </si>
  <si>
    <t>RATA MUTUO 26 RIF. 10630001712761204 (CASSA)</t>
  </si>
  <si>
    <t>MOLLO MARINA</t>
  </si>
  <si>
    <t>REFERENDUM POPOLARI DEL 12 GIUGNO 2022</t>
  </si>
  <si>
    <t>BELLO FRANCESCO</t>
  </si>
  <si>
    <t>GARDETTO FERDINANDO</t>
  </si>
  <si>
    <t>BOCCARDO CHIARA</t>
  </si>
  <si>
    <t>GIOVANNINI EMILIA</t>
  </si>
  <si>
    <t>BERLINGERI MAURIZIO</t>
  </si>
  <si>
    <t>ARALDI Giulia</t>
  </si>
  <si>
    <t>CLARICHETTI VIOLA</t>
  </si>
  <si>
    <t>PASSERI CHRISTIAN</t>
  </si>
  <si>
    <t>TEDESCO LARA</t>
  </si>
  <si>
    <t>DESIDERIO ENRICA</t>
  </si>
  <si>
    <t>MAZZINI RAFFAELLA</t>
  </si>
  <si>
    <t>BAGARELLO ALESSANDRO</t>
  </si>
  <si>
    <t>ENVIA DI STEFANO ROLETTI</t>
  </si>
  <si>
    <t>PERICOLI Giada</t>
  </si>
  <si>
    <t>CHIARELLO SILVIA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</si>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</sst>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62" customFormat="1" ht="22.5" customHeight="1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2" t="s">
        <v>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7" t="s">
        <v>55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6" t="s">
        <v>13</v>
      </c>
      <c r="AB4" s="253"/>
      <c r="AC4" s="253"/>
      <c r="AD4" s="253"/>
      <c r="AE4" s="253"/>
      <c r="AF4" s="253"/>
      <c r="AG4" s="257"/>
      <c r="AH4" s="32">
        <v>30</v>
      </c>
    </row>
    <row r="5" spans="1:34" s="15" customFormat="1" ht="22.5" customHeight="1">
      <c r="A5" s="247" t="s">
        <v>14</v>
      </c>
      <c r="B5" s="255"/>
      <c r="C5" s="248"/>
      <c r="D5" s="247" t="s">
        <v>15</v>
      </c>
      <c r="E5" s="255"/>
      <c r="F5" s="255"/>
      <c r="G5" s="255"/>
      <c r="H5" s="248"/>
      <c r="I5" s="247" t="s">
        <v>16</v>
      </c>
      <c r="J5" s="255"/>
      <c r="K5" s="248"/>
      <c r="L5" s="247" t="s">
        <v>1</v>
      </c>
      <c r="M5" s="255"/>
      <c r="N5" s="255"/>
      <c r="O5" s="247" t="s">
        <v>17</v>
      </c>
      <c r="P5" s="248"/>
      <c r="Q5" s="247" t="s">
        <v>18</v>
      </c>
      <c r="R5" s="255"/>
      <c r="S5" s="255"/>
      <c r="T5" s="248"/>
      <c r="U5" s="247" t="s">
        <v>19</v>
      </c>
      <c r="V5" s="255"/>
      <c r="W5" s="255"/>
      <c r="X5" s="58" t="s">
        <v>47</v>
      </c>
      <c r="Y5" s="247" t="s">
        <v>20</v>
      </c>
      <c r="Z5" s="248"/>
      <c r="AA5" s="249" t="s">
        <v>41</v>
      </c>
      <c r="AB5" s="250"/>
      <c r="AC5" s="250"/>
      <c r="AD5" s="250"/>
      <c r="AE5" s="250"/>
      <c r="AF5" s="250"/>
      <c r="AG5" s="250"/>
      <c r="AH5" s="25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1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4" t="s">
        <v>54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0"/>
      <c r="P3" s="260"/>
      <c r="Q3" s="260"/>
      <c r="R3" s="261"/>
    </row>
    <row r="4" spans="1:18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/>
    </row>
    <row r="5" spans="1:18" s="62" customFormat="1" ht="22.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62" t="s">
        <v>13</v>
      </c>
      <c r="L5" s="263"/>
      <c r="M5" s="263"/>
      <c r="N5" s="263"/>
      <c r="O5" s="263"/>
      <c r="P5" s="263"/>
      <c r="Q5" s="26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31"/>
  <sheetViews>
    <sheetView showGridLines="0" tabSelected="1" zoomScalePageLayoutView="0" workbookViewId="0" topLeftCell="A13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65" t="s">
        <v>112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49" t="s">
        <v>113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6"/>
      <c r="AE4" s="270"/>
      <c r="AF4" s="270"/>
      <c r="AG4" s="270"/>
      <c r="AH4" s="271"/>
      <c r="AI4" s="272"/>
    </row>
    <row r="5" spans="1:35" s="90" customFormat="1" ht="22.5" customHeight="1">
      <c r="A5" s="249" t="s">
        <v>14</v>
      </c>
      <c r="B5" s="273"/>
      <c r="C5" s="274"/>
      <c r="D5" s="249" t="s">
        <v>15</v>
      </c>
      <c r="E5" s="273"/>
      <c r="F5" s="273"/>
      <c r="G5" s="273"/>
      <c r="H5" s="273"/>
      <c r="I5" s="273"/>
      <c r="J5" s="273"/>
      <c r="K5" s="274"/>
      <c r="L5" s="249" t="s">
        <v>16</v>
      </c>
      <c r="M5" s="273"/>
      <c r="N5" s="274"/>
      <c r="O5" s="249" t="s">
        <v>1</v>
      </c>
      <c r="P5" s="273"/>
      <c r="Q5" s="273"/>
      <c r="R5" s="249" t="s">
        <v>17</v>
      </c>
      <c r="S5" s="274"/>
      <c r="T5" s="249" t="s">
        <v>18</v>
      </c>
      <c r="U5" s="273"/>
      <c r="V5" s="273"/>
      <c r="W5" s="274"/>
      <c r="X5" s="249" t="s">
        <v>19</v>
      </c>
      <c r="Y5" s="273"/>
      <c r="Z5" s="273"/>
      <c r="AA5" s="103" t="s">
        <v>47</v>
      </c>
      <c r="AB5" s="249" t="s">
        <v>20</v>
      </c>
      <c r="AC5" s="274"/>
      <c r="AD5" s="249" t="s">
        <v>62</v>
      </c>
      <c r="AE5" s="277"/>
      <c r="AF5" s="277"/>
      <c r="AG5" s="277"/>
      <c r="AH5" s="277"/>
      <c r="AI5" s="272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75"/>
      <c r="AK6" s="276"/>
      <c r="AL6" s="276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679</v>
      </c>
      <c r="C8" s="109" t="s">
        <v>114</v>
      </c>
      <c r="D8" s="208" t="s">
        <v>115</v>
      </c>
      <c r="E8" s="109" t="s">
        <v>116</v>
      </c>
      <c r="F8" s="209" t="s">
        <v>117</v>
      </c>
      <c r="G8" s="112">
        <v>13940.73</v>
      </c>
      <c r="H8" s="112">
        <v>0</v>
      </c>
      <c r="I8" s="107" t="s">
        <v>118</v>
      </c>
      <c r="J8" s="112">
        <f aca="true" t="shared" si="0" ref="J8:J71">IF(I8="SI",G8-H8,G8)</f>
        <v>13940.73</v>
      </c>
      <c r="K8" s="210" t="s">
        <v>119</v>
      </c>
      <c r="L8" s="108">
        <v>2021</v>
      </c>
      <c r="M8" s="108">
        <v>7391</v>
      </c>
      <c r="N8" s="109" t="s">
        <v>114</v>
      </c>
      <c r="O8" s="111" t="s">
        <v>120</v>
      </c>
      <c r="P8" s="109" t="s">
        <v>121</v>
      </c>
      <c r="Q8" s="109" t="s">
        <v>121</v>
      </c>
      <c r="R8" s="108">
        <v>3</v>
      </c>
      <c r="S8" s="111" t="s">
        <v>122</v>
      </c>
      <c r="T8" s="108">
        <v>2080101</v>
      </c>
      <c r="U8" s="108">
        <v>8230</v>
      </c>
      <c r="V8" s="108">
        <v>1870</v>
      </c>
      <c r="W8" s="108">
        <v>99</v>
      </c>
      <c r="X8" s="113">
        <v>2021</v>
      </c>
      <c r="Y8" s="113">
        <v>350</v>
      </c>
      <c r="Z8" s="113">
        <v>0</v>
      </c>
      <c r="AA8" s="114" t="s">
        <v>123</v>
      </c>
      <c r="AB8" s="108">
        <v>596</v>
      </c>
      <c r="AC8" s="109" t="s">
        <v>124</v>
      </c>
      <c r="AD8" s="211" t="s">
        <v>125</v>
      </c>
      <c r="AE8" s="211" t="s">
        <v>126</v>
      </c>
      <c r="AF8" s="212">
        <f aca="true" t="shared" si="1" ref="AF8:AF71">AE8-AD8</f>
        <v>99</v>
      </c>
      <c r="AG8" s="213">
        <f aca="true" t="shared" si="2" ref="AG8:AG71">IF(AI8="SI",0,J8)</f>
        <v>13940.73</v>
      </c>
      <c r="AH8" s="214">
        <f aca="true" t="shared" si="3" ref="AH8:AH71">AG8*AF8</f>
        <v>1380132.27</v>
      </c>
      <c r="AI8" s="215" t="s">
        <v>127</v>
      </c>
    </row>
    <row r="9" spans="1:35" ht="15">
      <c r="A9" s="108">
        <v>2021</v>
      </c>
      <c r="B9" s="108">
        <v>697</v>
      </c>
      <c r="C9" s="109" t="s">
        <v>128</v>
      </c>
      <c r="D9" s="208" t="s">
        <v>129</v>
      </c>
      <c r="E9" s="109" t="s">
        <v>130</v>
      </c>
      <c r="F9" s="209" t="s">
        <v>131</v>
      </c>
      <c r="G9" s="112">
        <v>5243.85</v>
      </c>
      <c r="H9" s="112">
        <v>945.61</v>
      </c>
      <c r="I9" s="107" t="s">
        <v>118</v>
      </c>
      <c r="J9" s="112">
        <f t="shared" si="0"/>
        <v>4298.240000000001</v>
      </c>
      <c r="K9" s="210" t="s">
        <v>132</v>
      </c>
      <c r="L9" s="108">
        <v>2021</v>
      </c>
      <c r="M9" s="108">
        <v>7538</v>
      </c>
      <c r="N9" s="109" t="s">
        <v>133</v>
      </c>
      <c r="O9" s="111" t="s">
        <v>134</v>
      </c>
      <c r="P9" s="109" t="s">
        <v>135</v>
      </c>
      <c r="Q9" s="109" t="s">
        <v>135</v>
      </c>
      <c r="R9" s="108">
        <v>3</v>
      </c>
      <c r="S9" s="111" t="s">
        <v>122</v>
      </c>
      <c r="T9" s="108">
        <v>1050102</v>
      </c>
      <c r="U9" s="108">
        <v>2000</v>
      </c>
      <c r="V9" s="108">
        <v>763</v>
      </c>
      <c r="W9" s="108">
        <v>99</v>
      </c>
      <c r="X9" s="113">
        <v>2021</v>
      </c>
      <c r="Y9" s="113">
        <v>382</v>
      </c>
      <c r="Z9" s="113">
        <v>0</v>
      </c>
      <c r="AA9" s="114" t="s">
        <v>123</v>
      </c>
      <c r="AB9" s="108">
        <v>472</v>
      </c>
      <c r="AC9" s="109" t="s">
        <v>136</v>
      </c>
      <c r="AD9" s="211" t="s">
        <v>137</v>
      </c>
      <c r="AE9" s="211" t="s">
        <v>138</v>
      </c>
      <c r="AF9" s="212">
        <f t="shared" si="1"/>
        <v>68</v>
      </c>
      <c r="AG9" s="213">
        <f t="shared" si="2"/>
        <v>4298.240000000001</v>
      </c>
      <c r="AH9" s="214">
        <f t="shared" si="3"/>
        <v>292280.32000000007</v>
      </c>
      <c r="AI9" s="215" t="s">
        <v>127</v>
      </c>
    </row>
    <row r="10" spans="1:35" ht="15">
      <c r="A10" s="108">
        <v>2022</v>
      </c>
      <c r="B10" s="108">
        <v>89</v>
      </c>
      <c r="C10" s="109" t="s">
        <v>139</v>
      </c>
      <c r="D10" s="208" t="s">
        <v>140</v>
      </c>
      <c r="E10" s="109" t="s">
        <v>141</v>
      </c>
      <c r="F10" s="209" t="s">
        <v>142</v>
      </c>
      <c r="G10" s="112">
        <v>60</v>
      </c>
      <c r="H10" s="112">
        <v>0</v>
      </c>
      <c r="I10" s="107" t="s">
        <v>127</v>
      </c>
      <c r="J10" s="112">
        <f t="shared" si="0"/>
        <v>60</v>
      </c>
      <c r="K10" s="210" t="s">
        <v>143</v>
      </c>
      <c r="L10" s="108">
        <v>2022</v>
      </c>
      <c r="M10" s="108">
        <v>961</v>
      </c>
      <c r="N10" s="109" t="s">
        <v>144</v>
      </c>
      <c r="O10" s="111" t="s">
        <v>145</v>
      </c>
      <c r="P10" s="109" t="s">
        <v>146</v>
      </c>
      <c r="Q10" s="109" t="s">
        <v>146</v>
      </c>
      <c r="R10" s="108">
        <v>3</v>
      </c>
      <c r="S10" s="111" t="s">
        <v>122</v>
      </c>
      <c r="T10" s="108">
        <v>1010203</v>
      </c>
      <c r="U10" s="108">
        <v>140</v>
      </c>
      <c r="V10" s="108">
        <v>110</v>
      </c>
      <c r="W10" s="108">
        <v>99</v>
      </c>
      <c r="X10" s="113">
        <v>2021</v>
      </c>
      <c r="Y10" s="113">
        <v>344</v>
      </c>
      <c r="Z10" s="113">
        <v>0</v>
      </c>
      <c r="AA10" s="114" t="s">
        <v>147</v>
      </c>
      <c r="AB10" s="108">
        <v>449</v>
      </c>
      <c r="AC10" s="109" t="s">
        <v>148</v>
      </c>
      <c r="AD10" s="211" t="s">
        <v>149</v>
      </c>
      <c r="AE10" s="211" t="s">
        <v>150</v>
      </c>
      <c r="AF10" s="212">
        <f t="shared" si="1"/>
        <v>6</v>
      </c>
      <c r="AG10" s="213">
        <f t="shared" si="2"/>
        <v>60</v>
      </c>
      <c r="AH10" s="214">
        <f t="shared" si="3"/>
        <v>360</v>
      </c>
      <c r="AI10" s="215" t="s">
        <v>127</v>
      </c>
    </row>
    <row r="11" spans="1:35" ht="15">
      <c r="A11" s="108">
        <v>2022</v>
      </c>
      <c r="B11" s="108">
        <v>92</v>
      </c>
      <c r="C11" s="109" t="s">
        <v>139</v>
      </c>
      <c r="D11" s="208" t="s">
        <v>151</v>
      </c>
      <c r="E11" s="109" t="s">
        <v>152</v>
      </c>
      <c r="F11" s="209" t="s">
        <v>153</v>
      </c>
      <c r="G11" s="112">
        <v>256.2</v>
      </c>
      <c r="H11" s="112">
        <v>46.2</v>
      </c>
      <c r="I11" s="107" t="s">
        <v>118</v>
      </c>
      <c r="J11" s="112">
        <f t="shared" si="0"/>
        <v>210</v>
      </c>
      <c r="K11" s="210" t="s">
        <v>154</v>
      </c>
      <c r="L11" s="108">
        <v>2022</v>
      </c>
      <c r="M11" s="108">
        <v>1068</v>
      </c>
      <c r="N11" s="109" t="s">
        <v>155</v>
      </c>
      <c r="O11" s="111" t="s">
        <v>156</v>
      </c>
      <c r="P11" s="109" t="s">
        <v>157</v>
      </c>
      <c r="Q11" s="109" t="s">
        <v>157</v>
      </c>
      <c r="R11" s="108">
        <v>3</v>
      </c>
      <c r="S11" s="111" t="s">
        <v>122</v>
      </c>
      <c r="T11" s="108">
        <v>1010602</v>
      </c>
      <c r="U11" s="108">
        <v>570</v>
      </c>
      <c r="V11" s="108">
        <v>330</v>
      </c>
      <c r="W11" s="108">
        <v>1</v>
      </c>
      <c r="X11" s="113">
        <v>2021</v>
      </c>
      <c r="Y11" s="113">
        <v>174</v>
      </c>
      <c r="Z11" s="113">
        <v>1</v>
      </c>
      <c r="AA11" s="114" t="s">
        <v>147</v>
      </c>
      <c r="AB11" s="108">
        <v>347</v>
      </c>
      <c r="AC11" s="109" t="s">
        <v>158</v>
      </c>
      <c r="AD11" s="211" t="s">
        <v>159</v>
      </c>
      <c r="AE11" s="211" t="s">
        <v>160</v>
      </c>
      <c r="AF11" s="212">
        <f t="shared" si="1"/>
        <v>-21</v>
      </c>
      <c r="AG11" s="213">
        <f t="shared" si="2"/>
        <v>210</v>
      </c>
      <c r="AH11" s="214">
        <f t="shared" si="3"/>
        <v>-4410</v>
      </c>
      <c r="AI11" s="215" t="s">
        <v>127</v>
      </c>
    </row>
    <row r="12" spans="1:35" ht="15">
      <c r="A12" s="108">
        <v>2022</v>
      </c>
      <c r="B12" s="108">
        <v>95</v>
      </c>
      <c r="C12" s="109" t="s">
        <v>147</v>
      </c>
      <c r="D12" s="208" t="s">
        <v>161</v>
      </c>
      <c r="E12" s="109" t="s">
        <v>139</v>
      </c>
      <c r="F12" s="209" t="s">
        <v>162</v>
      </c>
      <c r="G12" s="112">
        <v>1316.62</v>
      </c>
      <c r="H12" s="112">
        <v>237.42</v>
      </c>
      <c r="I12" s="107" t="s">
        <v>118</v>
      </c>
      <c r="J12" s="112">
        <f t="shared" si="0"/>
        <v>1079.1999999999998</v>
      </c>
      <c r="K12" s="210" t="s">
        <v>163</v>
      </c>
      <c r="L12" s="108">
        <v>2022</v>
      </c>
      <c r="M12" s="108">
        <v>1179</v>
      </c>
      <c r="N12" s="109" t="s">
        <v>164</v>
      </c>
      <c r="O12" s="111" t="s">
        <v>165</v>
      </c>
      <c r="P12" s="109" t="s">
        <v>166</v>
      </c>
      <c r="Q12" s="109" t="s">
        <v>166</v>
      </c>
      <c r="R12" s="108">
        <v>3</v>
      </c>
      <c r="S12" s="111" t="s">
        <v>122</v>
      </c>
      <c r="T12" s="108">
        <v>1100503</v>
      </c>
      <c r="U12" s="108">
        <v>4210</v>
      </c>
      <c r="V12" s="108">
        <v>900</v>
      </c>
      <c r="W12" s="108">
        <v>5</v>
      </c>
      <c r="X12" s="113">
        <v>2022</v>
      </c>
      <c r="Y12" s="113">
        <v>168</v>
      </c>
      <c r="Z12" s="113">
        <v>0</v>
      </c>
      <c r="AA12" s="114" t="s">
        <v>167</v>
      </c>
      <c r="AB12" s="108">
        <v>331</v>
      </c>
      <c r="AC12" s="109" t="s">
        <v>158</v>
      </c>
      <c r="AD12" s="211" t="s">
        <v>168</v>
      </c>
      <c r="AE12" s="211" t="s">
        <v>160</v>
      </c>
      <c r="AF12" s="212">
        <f t="shared" si="1"/>
        <v>-27</v>
      </c>
      <c r="AG12" s="213">
        <f t="shared" si="2"/>
        <v>1079.1999999999998</v>
      </c>
      <c r="AH12" s="214">
        <f t="shared" si="3"/>
        <v>-29138.399999999994</v>
      </c>
      <c r="AI12" s="215" t="s">
        <v>127</v>
      </c>
    </row>
    <row r="13" spans="1:35" ht="15">
      <c r="A13" s="108">
        <v>2022</v>
      </c>
      <c r="B13" s="108">
        <v>110</v>
      </c>
      <c r="C13" s="109" t="s">
        <v>147</v>
      </c>
      <c r="D13" s="208" t="s">
        <v>169</v>
      </c>
      <c r="E13" s="109" t="s">
        <v>164</v>
      </c>
      <c r="F13" s="209" t="s">
        <v>170</v>
      </c>
      <c r="G13" s="112">
        <v>152</v>
      </c>
      <c r="H13" s="112">
        <v>0</v>
      </c>
      <c r="I13" s="107" t="s">
        <v>127</v>
      </c>
      <c r="J13" s="112">
        <f t="shared" si="0"/>
        <v>152</v>
      </c>
      <c r="K13" s="210" t="s">
        <v>171</v>
      </c>
      <c r="L13" s="108">
        <v>2022</v>
      </c>
      <c r="M13" s="108">
        <v>1221</v>
      </c>
      <c r="N13" s="109" t="s">
        <v>147</v>
      </c>
      <c r="O13" s="111" t="s">
        <v>172</v>
      </c>
      <c r="P13" s="109" t="s">
        <v>173</v>
      </c>
      <c r="Q13" s="109" t="s">
        <v>173</v>
      </c>
      <c r="R13" s="108">
        <v>3</v>
      </c>
      <c r="S13" s="111" t="s">
        <v>122</v>
      </c>
      <c r="T13" s="108">
        <v>1010203</v>
      </c>
      <c r="U13" s="108">
        <v>140</v>
      </c>
      <c r="V13" s="108">
        <v>277</v>
      </c>
      <c r="W13" s="108">
        <v>99</v>
      </c>
      <c r="X13" s="113">
        <v>2021</v>
      </c>
      <c r="Y13" s="113">
        <v>495</v>
      </c>
      <c r="Z13" s="113">
        <v>0</v>
      </c>
      <c r="AA13" s="114" t="s">
        <v>167</v>
      </c>
      <c r="AB13" s="108">
        <v>506</v>
      </c>
      <c r="AC13" s="109" t="s">
        <v>174</v>
      </c>
      <c r="AD13" s="211" t="s">
        <v>175</v>
      </c>
      <c r="AE13" s="211" t="s">
        <v>176</v>
      </c>
      <c r="AF13" s="212">
        <f t="shared" si="1"/>
        <v>8</v>
      </c>
      <c r="AG13" s="213">
        <f t="shared" si="2"/>
        <v>152</v>
      </c>
      <c r="AH13" s="214">
        <f t="shared" si="3"/>
        <v>1216</v>
      </c>
      <c r="AI13" s="215" t="s">
        <v>127</v>
      </c>
    </row>
    <row r="14" spans="1:35" ht="15">
      <c r="A14" s="108">
        <v>2022</v>
      </c>
      <c r="B14" s="108">
        <v>113</v>
      </c>
      <c r="C14" s="109" t="s">
        <v>177</v>
      </c>
      <c r="D14" s="208" t="s">
        <v>178</v>
      </c>
      <c r="E14" s="109" t="s">
        <v>147</v>
      </c>
      <c r="F14" s="209" t="s">
        <v>179</v>
      </c>
      <c r="G14" s="112">
        <v>2396.9</v>
      </c>
      <c r="H14" s="112">
        <v>432.23</v>
      </c>
      <c r="I14" s="107" t="s">
        <v>118</v>
      </c>
      <c r="J14" s="112">
        <f t="shared" si="0"/>
        <v>1964.67</v>
      </c>
      <c r="K14" s="210" t="s">
        <v>180</v>
      </c>
      <c r="L14" s="108">
        <v>2022</v>
      </c>
      <c r="M14" s="108">
        <v>1276</v>
      </c>
      <c r="N14" s="109" t="s">
        <v>181</v>
      </c>
      <c r="O14" s="111" t="s">
        <v>182</v>
      </c>
      <c r="P14" s="109" t="s">
        <v>183</v>
      </c>
      <c r="Q14" s="109" t="s">
        <v>183</v>
      </c>
      <c r="R14" s="108">
        <v>3</v>
      </c>
      <c r="S14" s="111" t="s">
        <v>122</v>
      </c>
      <c r="T14" s="108">
        <v>1110703</v>
      </c>
      <c r="U14" s="108">
        <v>4980</v>
      </c>
      <c r="V14" s="108">
        <v>1325</v>
      </c>
      <c r="W14" s="108">
        <v>99</v>
      </c>
      <c r="X14" s="113">
        <v>2021</v>
      </c>
      <c r="Y14" s="113">
        <v>248</v>
      </c>
      <c r="Z14" s="113">
        <v>0</v>
      </c>
      <c r="AA14" s="114" t="s">
        <v>167</v>
      </c>
      <c r="AB14" s="108">
        <v>345</v>
      </c>
      <c r="AC14" s="109" t="s">
        <v>158</v>
      </c>
      <c r="AD14" s="211" t="s">
        <v>184</v>
      </c>
      <c r="AE14" s="211" t="s">
        <v>160</v>
      </c>
      <c r="AF14" s="212">
        <f t="shared" si="1"/>
        <v>-33</v>
      </c>
      <c r="AG14" s="213">
        <f t="shared" si="2"/>
        <v>1964.67</v>
      </c>
      <c r="AH14" s="214">
        <f t="shared" si="3"/>
        <v>-64834.11</v>
      </c>
      <c r="AI14" s="215" t="s">
        <v>127</v>
      </c>
    </row>
    <row r="15" spans="1:35" ht="15">
      <c r="A15" s="108">
        <v>2022</v>
      </c>
      <c r="B15" s="108">
        <v>114</v>
      </c>
      <c r="C15" s="109" t="s">
        <v>177</v>
      </c>
      <c r="D15" s="208" t="s">
        <v>185</v>
      </c>
      <c r="E15" s="109" t="s">
        <v>186</v>
      </c>
      <c r="F15" s="209" t="s">
        <v>187</v>
      </c>
      <c r="G15" s="112">
        <v>366</v>
      </c>
      <c r="H15" s="112">
        <v>66</v>
      </c>
      <c r="I15" s="107" t="s">
        <v>118</v>
      </c>
      <c r="J15" s="112">
        <f t="shared" si="0"/>
        <v>300</v>
      </c>
      <c r="K15" s="210" t="s">
        <v>188</v>
      </c>
      <c r="L15" s="108">
        <v>2022</v>
      </c>
      <c r="M15" s="108">
        <v>1295</v>
      </c>
      <c r="N15" s="109" t="s">
        <v>181</v>
      </c>
      <c r="O15" s="111" t="s">
        <v>189</v>
      </c>
      <c r="P15" s="109" t="s">
        <v>190</v>
      </c>
      <c r="Q15" s="109" t="s">
        <v>190</v>
      </c>
      <c r="R15" s="108">
        <v>3</v>
      </c>
      <c r="S15" s="111" t="s">
        <v>122</v>
      </c>
      <c r="T15" s="108">
        <v>1040303</v>
      </c>
      <c r="U15" s="108">
        <v>1680</v>
      </c>
      <c r="V15" s="108">
        <v>720</v>
      </c>
      <c r="W15" s="108">
        <v>2</v>
      </c>
      <c r="X15" s="113">
        <v>2022</v>
      </c>
      <c r="Y15" s="113">
        <v>195</v>
      </c>
      <c r="Z15" s="113">
        <v>0</v>
      </c>
      <c r="AA15" s="114" t="s">
        <v>167</v>
      </c>
      <c r="AB15" s="108">
        <v>329</v>
      </c>
      <c r="AC15" s="109" t="s">
        <v>158</v>
      </c>
      <c r="AD15" s="211" t="s">
        <v>184</v>
      </c>
      <c r="AE15" s="211" t="s">
        <v>160</v>
      </c>
      <c r="AF15" s="212">
        <f t="shared" si="1"/>
        <v>-33</v>
      </c>
      <c r="AG15" s="213">
        <f t="shared" si="2"/>
        <v>300</v>
      </c>
      <c r="AH15" s="214">
        <f t="shared" si="3"/>
        <v>-9900</v>
      </c>
      <c r="AI15" s="215" t="s">
        <v>127</v>
      </c>
    </row>
    <row r="16" spans="1:35" ht="15">
      <c r="A16" s="108">
        <v>2022</v>
      </c>
      <c r="B16" s="108">
        <v>115</v>
      </c>
      <c r="C16" s="109" t="s">
        <v>177</v>
      </c>
      <c r="D16" s="208" t="s">
        <v>191</v>
      </c>
      <c r="E16" s="109" t="s">
        <v>192</v>
      </c>
      <c r="F16" s="209" t="s">
        <v>193</v>
      </c>
      <c r="G16" s="112">
        <v>47.34</v>
      </c>
      <c r="H16" s="112">
        <v>8.54</v>
      </c>
      <c r="I16" s="107" t="s">
        <v>118</v>
      </c>
      <c r="J16" s="112">
        <f t="shared" si="0"/>
        <v>38.800000000000004</v>
      </c>
      <c r="K16" s="210" t="s">
        <v>194</v>
      </c>
      <c r="L16" s="108">
        <v>2022</v>
      </c>
      <c r="M16" s="108">
        <v>1378</v>
      </c>
      <c r="N16" s="109" t="s">
        <v>195</v>
      </c>
      <c r="O16" s="111" t="s">
        <v>196</v>
      </c>
      <c r="P16" s="109" t="s">
        <v>197</v>
      </c>
      <c r="Q16" s="109" t="s">
        <v>197</v>
      </c>
      <c r="R16" s="108">
        <v>3</v>
      </c>
      <c r="S16" s="111" t="s">
        <v>122</v>
      </c>
      <c r="T16" s="108">
        <v>1080102</v>
      </c>
      <c r="U16" s="108">
        <v>2770</v>
      </c>
      <c r="V16" s="108">
        <v>1180</v>
      </c>
      <c r="W16" s="108">
        <v>1</v>
      </c>
      <c r="X16" s="113">
        <v>2022</v>
      </c>
      <c r="Y16" s="113">
        <v>136</v>
      </c>
      <c r="Z16" s="113">
        <v>1</v>
      </c>
      <c r="AA16" s="114" t="s">
        <v>148</v>
      </c>
      <c r="AB16" s="108">
        <v>463</v>
      </c>
      <c r="AC16" s="109" t="s">
        <v>198</v>
      </c>
      <c r="AD16" s="211" t="s">
        <v>176</v>
      </c>
      <c r="AE16" s="211" t="s">
        <v>138</v>
      </c>
      <c r="AF16" s="212">
        <f t="shared" si="1"/>
        <v>-12</v>
      </c>
      <c r="AG16" s="213">
        <f t="shared" si="2"/>
        <v>38.800000000000004</v>
      </c>
      <c r="AH16" s="214">
        <f t="shared" si="3"/>
        <v>-465.6</v>
      </c>
      <c r="AI16" s="215" t="s">
        <v>127</v>
      </c>
    </row>
    <row r="17" spans="1:35" ht="15">
      <c r="A17" s="108">
        <v>2022</v>
      </c>
      <c r="B17" s="108">
        <v>116</v>
      </c>
      <c r="C17" s="109" t="s">
        <v>177</v>
      </c>
      <c r="D17" s="208" t="s">
        <v>199</v>
      </c>
      <c r="E17" s="109" t="s">
        <v>200</v>
      </c>
      <c r="F17" s="209" t="s">
        <v>201</v>
      </c>
      <c r="G17" s="112">
        <v>19.52</v>
      </c>
      <c r="H17" s="112">
        <v>3.52</v>
      </c>
      <c r="I17" s="107" t="s">
        <v>118</v>
      </c>
      <c r="J17" s="112">
        <f t="shared" si="0"/>
        <v>16</v>
      </c>
      <c r="K17" s="210" t="s">
        <v>202</v>
      </c>
      <c r="L17" s="108">
        <v>2022</v>
      </c>
      <c r="M17" s="108">
        <v>1294</v>
      </c>
      <c r="N17" s="109" t="s">
        <v>181</v>
      </c>
      <c r="O17" s="111" t="s">
        <v>189</v>
      </c>
      <c r="P17" s="109" t="s">
        <v>190</v>
      </c>
      <c r="Q17" s="109" t="s">
        <v>190</v>
      </c>
      <c r="R17" s="108">
        <v>1</v>
      </c>
      <c r="S17" s="111" t="s">
        <v>203</v>
      </c>
      <c r="T17" s="108">
        <v>1040303</v>
      </c>
      <c r="U17" s="108">
        <v>1680</v>
      </c>
      <c r="V17" s="108">
        <v>720</v>
      </c>
      <c r="W17" s="108">
        <v>4</v>
      </c>
      <c r="X17" s="113">
        <v>2022</v>
      </c>
      <c r="Y17" s="113">
        <v>104</v>
      </c>
      <c r="Z17" s="113">
        <v>0</v>
      </c>
      <c r="AA17" s="114" t="s">
        <v>167</v>
      </c>
      <c r="AB17" s="108">
        <v>330</v>
      </c>
      <c r="AC17" s="109" t="s">
        <v>158</v>
      </c>
      <c r="AD17" s="211" t="s">
        <v>184</v>
      </c>
      <c r="AE17" s="211" t="s">
        <v>160</v>
      </c>
      <c r="AF17" s="212">
        <f t="shared" si="1"/>
        <v>-33</v>
      </c>
      <c r="AG17" s="213">
        <f t="shared" si="2"/>
        <v>16</v>
      </c>
      <c r="AH17" s="214">
        <f t="shared" si="3"/>
        <v>-528</v>
      </c>
      <c r="AI17" s="215" t="s">
        <v>127</v>
      </c>
    </row>
    <row r="18" spans="1:35" ht="15">
      <c r="A18" s="108">
        <v>2022</v>
      </c>
      <c r="B18" s="108">
        <v>117</v>
      </c>
      <c r="C18" s="109" t="s">
        <v>177</v>
      </c>
      <c r="D18" s="208" t="s">
        <v>204</v>
      </c>
      <c r="E18" s="109" t="s">
        <v>192</v>
      </c>
      <c r="F18" s="209" t="s">
        <v>205</v>
      </c>
      <c r="G18" s="112">
        <v>26.17</v>
      </c>
      <c r="H18" s="112">
        <v>4.72</v>
      </c>
      <c r="I18" s="107" t="s">
        <v>118</v>
      </c>
      <c r="J18" s="112">
        <f t="shared" si="0"/>
        <v>21.450000000000003</v>
      </c>
      <c r="K18" s="210" t="s">
        <v>206</v>
      </c>
      <c r="L18" s="108">
        <v>2022</v>
      </c>
      <c r="M18" s="108">
        <v>1259</v>
      </c>
      <c r="N18" s="109" t="s">
        <v>181</v>
      </c>
      <c r="O18" s="111" t="s">
        <v>207</v>
      </c>
      <c r="P18" s="109" t="s">
        <v>208</v>
      </c>
      <c r="Q18" s="109" t="s">
        <v>208</v>
      </c>
      <c r="R18" s="108">
        <v>3</v>
      </c>
      <c r="S18" s="111" t="s">
        <v>122</v>
      </c>
      <c r="T18" s="108">
        <v>1080102</v>
      </c>
      <c r="U18" s="108">
        <v>2770</v>
      </c>
      <c r="V18" s="108">
        <v>1170</v>
      </c>
      <c r="W18" s="108">
        <v>2</v>
      </c>
      <c r="X18" s="113">
        <v>2022</v>
      </c>
      <c r="Y18" s="113">
        <v>200</v>
      </c>
      <c r="Z18" s="113">
        <v>0</v>
      </c>
      <c r="AA18" s="114" t="s">
        <v>167</v>
      </c>
      <c r="AB18" s="108">
        <v>333</v>
      </c>
      <c r="AC18" s="109" t="s">
        <v>158</v>
      </c>
      <c r="AD18" s="211" t="s">
        <v>209</v>
      </c>
      <c r="AE18" s="211" t="s">
        <v>160</v>
      </c>
      <c r="AF18" s="212">
        <f t="shared" si="1"/>
        <v>-32</v>
      </c>
      <c r="AG18" s="213">
        <f t="shared" si="2"/>
        <v>21.450000000000003</v>
      </c>
      <c r="AH18" s="214">
        <f t="shared" si="3"/>
        <v>-686.4000000000001</v>
      </c>
      <c r="AI18" s="215" t="s">
        <v>127</v>
      </c>
    </row>
    <row r="19" spans="1:35" ht="15">
      <c r="A19" s="108">
        <v>2022</v>
      </c>
      <c r="B19" s="108">
        <v>118</v>
      </c>
      <c r="C19" s="109" t="s">
        <v>177</v>
      </c>
      <c r="D19" s="208" t="s">
        <v>210</v>
      </c>
      <c r="E19" s="109" t="s">
        <v>147</v>
      </c>
      <c r="F19" s="209" t="s">
        <v>211</v>
      </c>
      <c r="G19" s="112">
        <v>3313.52</v>
      </c>
      <c r="H19" s="112">
        <v>597.52</v>
      </c>
      <c r="I19" s="107" t="s">
        <v>118</v>
      </c>
      <c r="J19" s="112">
        <f t="shared" si="0"/>
        <v>2716</v>
      </c>
      <c r="K19" s="210" t="s">
        <v>212</v>
      </c>
      <c r="L19" s="108">
        <v>2022</v>
      </c>
      <c r="M19" s="108">
        <v>1422</v>
      </c>
      <c r="N19" s="109" t="s">
        <v>213</v>
      </c>
      <c r="O19" s="111" t="s">
        <v>214</v>
      </c>
      <c r="P19" s="109" t="s">
        <v>215</v>
      </c>
      <c r="Q19" s="109" t="s">
        <v>216</v>
      </c>
      <c r="R19" s="108">
        <v>3</v>
      </c>
      <c r="S19" s="111" t="s">
        <v>122</v>
      </c>
      <c r="T19" s="108">
        <v>2010505</v>
      </c>
      <c r="U19" s="108">
        <v>6170</v>
      </c>
      <c r="V19" s="108">
        <v>1532</v>
      </c>
      <c r="W19" s="108">
        <v>99</v>
      </c>
      <c r="X19" s="113">
        <v>2021</v>
      </c>
      <c r="Y19" s="113">
        <v>408</v>
      </c>
      <c r="Z19" s="113">
        <v>0</v>
      </c>
      <c r="AA19" s="114" t="s">
        <v>167</v>
      </c>
      <c r="AB19" s="108">
        <v>346</v>
      </c>
      <c r="AC19" s="109" t="s">
        <v>158</v>
      </c>
      <c r="AD19" s="211" t="s">
        <v>217</v>
      </c>
      <c r="AE19" s="211" t="s">
        <v>160</v>
      </c>
      <c r="AF19" s="212">
        <f t="shared" si="1"/>
        <v>-38</v>
      </c>
      <c r="AG19" s="213">
        <f t="shared" si="2"/>
        <v>2716</v>
      </c>
      <c r="AH19" s="214">
        <f t="shared" si="3"/>
        <v>-103208</v>
      </c>
      <c r="AI19" s="215" t="s">
        <v>127</v>
      </c>
    </row>
    <row r="20" spans="1:35" ht="15">
      <c r="A20" s="108">
        <v>2022</v>
      </c>
      <c r="B20" s="108">
        <v>119</v>
      </c>
      <c r="C20" s="109" t="s">
        <v>177</v>
      </c>
      <c r="D20" s="208" t="s">
        <v>218</v>
      </c>
      <c r="E20" s="109" t="s">
        <v>219</v>
      </c>
      <c r="F20" s="209" t="s">
        <v>220</v>
      </c>
      <c r="G20" s="112">
        <v>29.28</v>
      </c>
      <c r="H20" s="112">
        <v>5.28</v>
      </c>
      <c r="I20" s="107" t="s">
        <v>118</v>
      </c>
      <c r="J20" s="112">
        <f t="shared" si="0"/>
        <v>24</v>
      </c>
      <c r="K20" s="210" t="s">
        <v>221</v>
      </c>
      <c r="L20" s="108">
        <v>2022</v>
      </c>
      <c r="M20" s="108">
        <v>1480</v>
      </c>
      <c r="N20" s="109" t="s">
        <v>222</v>
      </c>
      <c r="O20" s="111" t="s">
        <v>223</v>
      </c>
      <c r="P20" s="109" t="s">
        <v>224</v>
      </c>
      <c r="Q20" s="109" t="s">
        <v>225</v>
      </c>
      <c r="R20" s="108">
        <v>1</v>
      </c>
      <c r="S20" s="111" t="s">
        <v>203</v>
      </c>
      <c r="T20" s="108">
        <v>1010203</v>
      </c>
      <c r="U20" s="108">
        <v>140</v>
      </c>
      <c r="V20" s="108">
        <v>130</v>
      </c>
      <c r="W20" s="108">
        <v>5</v>
      </c>
      <c r="X20" s="113">
        <v>2022</v>
      </c>
      <c r="Y20" s="113">
        <v>399</v>
      </c>
      <c r="Z20" s="113">
        <v>0</v>
      </c>
      <c r="AA20" s="114" t="s">
        <v>136</v>
      </c>
      <c r="AB20" s="108">
        <v>500</v>
      </c>
      <c r="AC20" s="109" t="s">
        <v>174</v>
      </c>
      <c r="AD20" s="211" t="s">
        <v>226</v>
      </c>
      <c r="AE20" s="211" t="s">
        <v>227</v>
      </c>
      <c r="AF20" s="212">
        <f t="shared" si="1"/>
        <v>-4</v>
      </c>
      <c r="AG20" s="213">
        <f t="shared" si="2"/>
        <v>24</v>
      </c>
      <c r="AH20" s="214">
        <f t="shared" si="3"/>
        <v>-96</v>
      </c>
      <c r="AI20" s="215" t="s">
        <v>127</v>
      </c>
    </row>
    <row r="21" spans="1:35" ht="15">
      <c r="A21" s="108">
        <v>2022</v>
      </c>
      <c r="B21" s="108">
        <v>120</v>
      </c>
      <c r="C21" s="109" t="s">
        <v>177</v>
      </c>
      <c r="D21" s="208" t="s">
        <v>228</v>
      </c>
      <c r="E21" s="109" t="s">
        <v>229</v>
      </c>
      <c r="F21" s="209" t="s">
        <v>230</v>
      </c>
      <c r="G21" s="112">
        <v>21.96</v>
      </c>
      <c r="H21" s="112">
        <v>3.96</v>
      </c>
      <c r="I21" s="107" t="s">
        <v>118</v>
      </c>
      <c r="J21" s="112">
        <f t="shared" si="0"/>
        <v>18</v>
      </c>
      <c r="K21" s="210" t="s">
        <v>221</v>
      </c>
      <c r="L21" s="108">
        <v>2022</v>
      </c>
      <c r="M21" s="108">
        <v>1328</v>
      </c>
      <c r="N21" s="109" t="s">
        <v>231</v>
      </c>
      <c r="O21" s="111" t="s">
        <v>223</v>
      </c>
      <c r="P21" s="109" t="s">
        <v>224</v>
      </c>
      <c r="Q21" s="109" t="s">
        <v>225</v>
      </c>
      <c r="R21" s="108">
        <v>1</v>
      </c>
      <c r="S21" s="111" t="s">
        <v>203</v>
      </c>
      <c r="T21" s="108">
        <v>1010203</v>
      </c>
      <c r="U21" s="108">
        <v>140</v>
      </c>
      <c r="V21" s="108">
        <v>130</v>
      </c>
      <c r="W21" s="108">
        <v>5</v>
      </c>
      <c r="X21" s="113">
        <v>2021</v>
      </c>
      <c r="Y21" s="113">
        <v>399</v>
      </c>
      <c r="Z21" s="113">
        <v>0</v>
      </c>
      <c r="AA21" s="114" t="s">
        <v>174</v>
      </c>
      <c r="AB21" s="108">
        <v>508</v>
      </c>
      <c r="AC21" s="109" t="s">
        <v>174</v>
      </c>
      <c r="AD21" s="211" t="s">
        <v>174</v>
      </c>
      <c r="AE21" s="211" t="s">
        <v>176</v>
      </c>
      <c r="AF21" s="212">
        <f t="shared" si="1"/>
        <v>2</v>
      </c>
      <c r="AG21" s="213">
        <f t="shared" si="2"/>
        <v>18</v>
      </c>
      <c r="AH21" s="214">
        <f t="shared" si="3"/>
        <v>36</v>
      </c>
      <c r="AI21" s="215" t="s">
        <v>127</v>
      </c>
    </row>
    <row r="22" spans="1:35" ht="15">
      <c r="A22" s="108">
        <v>2022</v>
      </c>
      <c r="B22" s="108">
        <v>121</v>
      </c>
      <c r="C22" s="109" t="s">
        <v>177</v>
      </c>
      <c r="D22" s="208" t="s">
        <v>232</v>
      </c>
      <c r="E22" s="109" t="s">
        <v>231</v>
      </c>
      <c r="F22" s="209" t="s">
        <v>233</v>
      </c>
      <c r="G22" s="112">
        <v>299.51</v>
      </c>
      <c r="H22" s="112">
        <v>54.01</v>
      </c>
      <c r="I22" s="107" t="s">
        <v>118</v>
      </c>
      <c r="J22" s="112">
        <f t="shared" si="0"/>
        <v>245.5</v>
      </c>
      <c r="K22" s="210" t="s">
        <v>234</v>
      </c>
      <c r="L22" s="108">
        <v>2022</v>
      </c>
      <c r="M22" s="108">
        <v>1549</v>
      </c>
      <c r="N22" s="109" t="s">
        <v>235</v>
      </c>
      <c r="O22" s="111" t="s">
        <v>236</v>
      </c>
      <c r="P22" s="109" t="s">
        <v>237</v>
      </c>
      <c r="Q22" s="109" t="s">
        <v>237</v>
      </c>
      <c r="R22" s="108">
        <v>2</v>
      </c>
      <c r="S22" s="111" t="s">
        <v>238</v>
      </c>
      <c r="T22" s="108">
        <v>1010702</v>
      </c>
      <c r="U22" s="108">
        <v>680</v>
      </c>
      <c r="V22" s="108">
        <v>390</v>
      </c>
      <c r="W22" s="108">
        <v>99</v>
      </c>
      <c r="X22" s="113">
        <v>2022</v>
      </c>
      <c r="Y22" s="113">
        <v>96</v>
      </c>
      <c r="Z22" s="113">
        <v>1</v>
      </c>
      <c r="AA22" s="114" t="s">
        <v>167</v>
      </c>
      <c r="AB22" s="108">
        <v>328</v>
      </c>
      <c r="AC22" s="109" t="s">
        <v>158</v>
      </c>
      <c r="AD22" s="211" t="s">
        <v>239</v>
      </c>
      <c r="AE22" s="211" t="s">
        <v>160</v>
      </c>
      <c r="AF22" s="212">
        <f t="shared" si="1"/>
        <v>-42</v>
      </c>
      <c r="AG22" s="213">
        <f t="shared" si="2"/>
        <v>245.5</v>
      </c>
      <c r="AH22" s="214">
        <f t="shared" si="3"/>
        <v>-10311</v>
      </c>
      <c r="AI22" s="215" t="s">
        <v>127</v>
      </c>
    </row>
    <row r="23" spans="1:35" ht="15">
      <c r="A23" s="108">
        <v>2022</v>
      </c>
      <c r="B23" s="108">
        <v>122</v>
      </c>
      <c r="C23" s="109" t="s">
        <v>177</v>
      </c>
      <c r="D23" s="208" t="s">
        <v>240</v>
      </c>
      <c r="E23" s="109" t="s">
        <v>192</v>
      </c>
      <c r="F23" s="209" t="s">
        <v>117</v>
      </c>
      <c r="G23" s="112">
        <v>6971.33</v>
      </c>
      <c r="H23" s="112">
        <v>268.13</v>
      </c>
      <c r="I23" s="107" t="s">
        <v>118</v>
      </c>
      <c r="J23" s="112">
        <f t="shared" si="0"/>
        <v>6703.2</v>
      </c>
      <c r="K23" s="210" t="s">
        <v>123</v>
      </c>
      <c r="L23" s="108">
        <v>2022</v>
      </c>
      <c r="M23" s="108">
        <v>1273</v>
      </c>
      <c r="N23" s="109" t="s">
        <v>181</v>
      </c>
      <c r="O23" s="111" t="s">
        <v>241</v>
      </c>
      <c r="P23" s="109" t="s">
        <v>242</v>
      </c>
      <c r="Q23" s="109" t="s">
        <v>242</v>
      </c>
      <c r="R23" s="108">
        <v>2</v>
      </c>
      <c r="S23" s="111" t="s">
        <v>238</v>
      </c>
      <c r="T23" s="108">
        <v>1040503</v>
      </c>
      <c r="U23" s="108">
        <v>1900</v>
      </c>
      <c r="V23" s="108">
        <v>730</v>
      </c>
      <c r="W23" s="108">
        <v>1</v>
      </c>
      <c r="X23" s="113">
        <v>2022</v>
      </c>
      <c r="Y23" s="113">
        <v>316</v>
      </c>
      <c r="Z23" s="113">
        <v>0</v>
      </c>
      <c r="AA23" s="114" t="s">
        <v>167</v>
      </c>
      <c r="AB23" s="108">
        <v>327</v>
      </c>
      <c r="AC23" s="109" t="s">
        <v>158</v>
      </c>
      <c r="AD23" s="211" t="s">
        <v>209</v>
      </c>
      <c r="AE23" s="211" t="s">
        <v>160</v>
      </c>
      <c r="AF23" s="212">
        <f t="shared" si="1"/>
        <v>-32</v>
      </c>
      <c r="AG23" s="213">
        <f t="shared" si="2"/>
        <v>6703.2</v>
      </c>
      <c r="AH23" s="214">
        <f t="shared" si="3"/>
        <v>-214502.4</v>
      </c>
      <c r="AI23" s="215" t="s">
        <v>127</v>
      </c>
    </row>
    <row r="24" spans="1:35" ht="15">
      <c r="A24" s="108">
        <v>2022</v>
      </c>
      <c r="B24" s="108">
        <v>123</v>
      </c>
      <c r="C24" s="109" t="s">
        <v>177</v>
      </c>
      <c r="D24" s="208" t="s">
        <v>243</v>
      </c>
      <c r="E24" s="109" t="s">
        <v>244</v>
      </c>
      <c r="F24" s="209" t="s">
        <v>245</v>
      </c>
      <c r="G24" s="112">
        <v>254.85</v>
      </c>
      <c r="H24" s="112">
        <v>45.96</v>
      </c>
      <c r="I24" s="107" t="s">
        <v>118</v>
      </c>
      <c r="J24" s="112">
        <f t="shared" si="0"/>
        <v>208.89</v>
      </c>
      <c r="K24" s="210" t="s">
        <v>246</v>
      </c>
      <c r="L24" s="108">
        <v>2022</v>
      </c>
      <c r="M24" s="108">
        <v>1617</v>
      </c>
      <c r="N24" s="109" t="s">
        <v>177</v>
      </c>
      <c r="O24" s="111" t="s">
        <v>247</v>
      </c>
      <c r="P24" s="109" t="s">
        <v>248</v>
      </c>
      <c r="Q24" s="109" t="s">
        <v>248</v>
      </c>
      <c r="R24" s="108">
        <v>3</v>
      </c>
      <c r="S24" s="111" t="s">
        <v>122</v>
      </c>
      <c r="T24" s="108">
        <v>1010203</v>
      </c>
      <c r="U24" s="108">
        <v>140</v>
      </c>
      <c r="V24" s="108">
        <v>130</v>
      </c>
      <c r="W24" s="108">
        <v>14</v>
      </c>
      <c r="X24" s="113">
        <v>2022</v>
      </c>
      <c r="Y24" s="113">
        <v>386</v>
      </c>
      <c r="Z24" s="113">
        <v>0</v>
      </c>
      <c r="AA24" s="114" t="s">
        <v>167</v>
      </c>
      <c r="AB24" s="108">
        <v>337</v>
      </c>
      <c r="AC24" s="109" t="s">
        <v>158</v>
      </c>
      <c r="AD24" s="211" t="s">
        <v>249</v>
      </c>
      <c r="AE24" s="211" t="s">
        <v>160</v>
      </c>
      <c r="AF24" s="212">
        <f t="shared" si="1"/>
        <v>-47</v>
      </c>
      <c r="AG24" s="213">
        <f t="shared" si="2"/>
        <v>208.89</v>
      </c>
      <c r="AH24" s="214">
        <f t="shared" si="3"/>
        <v>-9817.83</v>
      </c>
      <c r="AI24" s="215" t="s">
        <v>127</v>
      </c>
    </row>
    <row r="25" spans="1:35" ht="15">
      <c r="A25" s="108">
        <v>2022</v>
      </c>
      <c r="B25" s="108">
        <v>124</v>
      </c>
      <c r="C25" s="109" t="s">
        <v>177</v>
      </c>
      <c r="D25" s="208" t="s">
        <v>250</v>
      </c>
      <c r="E25" s="109" t="s">
        <v>244</v>
      </c>
      <c r="F25" s="209" t="s">
        <v>251</v>
      </c>
      <c r="G25" s="112">
        <v>760.38</v>
      </c>
      <c r="H25" s="112">
        <v>137.12</v>
      </c>
      <c r="I25" s="107" t="s">
        <v>118</v>
      </c>
      <c r="J25" s="112">
        <f t="shared" si="0"/>
        <v>623.26</v>
      </c>
      <c r="K25" s="210" t="s">
        <v>252</v>
      </c>
      <c r="L25" s="108">
        <v>2022</v>
      </c>
      <c r="M25" s="108">
        <v>1621</v>
      </c>
      <c r="N25" s="109" t="s">
        <v>177</v>
      </c>
      <c r="O25" s="111" t="s">
        <v>247</v>
      </c>
      <c r="P25" s="109" t="s">
        <v>248</v>
      </c>
      <c r="Q25" s="109" t="s">
        <v>248</v>
      </c>
      <c r="R25" s="108">
        <v>3</v>
      </c>
      <c r="S25" s="111" t="s">
        <v>122</v>
      </c>
      <c r="T25" s="108">
        <v>1040203</v>
      </c>
      <c r="U25" s="108">
        <v>1570</v>
      </c>
      <c r="V25" s="108">
        <v>690</v>
      </c>
      <c r="W25" s="108">
        <v>3</v>
      </c>
      <c r="X25" s="113">
        <v>2021</v>
      </c>
      <c r="Y25" s="113">
        <v>470</v>
      </c>
      <c r="Z25" s="113">
        <v>0</v>
      </c>
      <c r="AA25" s="114" t="s">
        <v>167</v>
      </c>
      <c r="AB25" s="108">
        <v>339</v>
      </c>
      <c r="AC25" s="109" t="s">
        <v>158</v>
      </c>
      <c r="AD25" s="211" t="s">
        <v>249</v>
      </c>
      <c r="AE25" s="211" t="s">
        <v>160</v>
      </c>
      <c r="AF25" s="212">
        <f t="shared" si="1"/>
        <v>-47</v>
      </c>
      <c r="AG25" s="213">
        <f t="shared" si="2"/>
        <v>623.26</v>
      </c>
      <c r="AH25" s="214">
        <f t="shared" si="3"/>
        <v>-29293.22</v>
      </c>
      <c r="AI25" s="215" t="s">
        <v>127</v>
      </c>
    </row>
    <row r="26" spans="1:35" ht="15">
      <c r="A26" s="108">
        <v>2022</v>
      </c>
      <c r="B26" s="108">
        <v>124</v>
      </c>
      <c r="C26" s="109" t="s">
        <v>177</v>
      </c>
      <c r="D26" s="208" t="s">
        <v>250</v>
      </c>
      <c r="E26" s="109" t="s">
        <v>244</v>
      </c>
      <c r="F26" s="209" t="s">
        <v>251</v>
      </c>
      <c r="G26" s="112">
        <v>212.14</v>
      </c>
      <c r="H26" s="112">
        <v>38.25</v>
      </c>
      <c r="I26" s="107" t="s">
        <v>118</v>
      </c>
      <c r="J26" s="112">
        <f t="shared" si="0"/>
        <v>173.89</v>
      </c>
      <c r="K26" s="210" t="s">
        <v>246</v>
      </c>
      <c r="L26" s="108">
        <v>2022</v>
      </c>
      <c r="M26" s="108">
        <v>1621</v>
      </c>
      <c r="N26" s="109" t="s">
        <v>177</v>
      </c>
      <c r="O26" s="111" t="s">
        <v>247</v>
      </c>
      <c r="P26" s="109" t="s">
        <v>248</v>
      </c>
      <c r="Q26" s="109" t="s">
        <v>248</v>
      </c>
      <c r="R26" s="108">
        <v>3</v>
      </c>
      <c r="S26" s="111" t="s">
        <v>122</v>
      </c>
      <c r="T26" s="108">
        <v>1040203</v>
      </c>
      <c r="U26" s="108">
        <v>1570</v>
      </c>
      <c r="V26" s="108">
        <v>690</v>
      </c>
      <c r="W26" s="108">
        <v>3</v>
      </c>
      <c r="X26" s="113">
        <v>2022</v>
      </c>
      <c r="Y26" s="113">
        <v>384</v>
      </c>
      <c r="Z26" s="113">
        <v>0</v>
      </c>
      <c r="AA26" s="114" t="s">
        <v>174</v>
      </c>
      <c r="AB26" s="108">
        <v>523</v>
      </c>
      <c r="AC26" s="109" t="s">
        <v>174</v>
      </c>
      <c r="AD26" s="211" t="s">
        <v>249</v>
      </c>
      <c r="AE26" s="211" t="s">
        <v>176</v>
      </c>
      <c r="AF26" s="212">
        <f t="shared" si="1"/>
        <v>-11</v>
      </c>
      <c r="AG26" s="213">
        <f t="shared" si="2"/>
        <v>173.89</v>
      </c>
      <c r="AH26" s="214">
        <f t="shared" si="3"/>
        <v>-1912.79</v>
      </c>
      <c r="AI26" s="215" t="s">
        <v>127</v>
      </c>
    </row>
    <row r="27" spans="1:35" ht="15">
      <c r="A27" s="108">
        <v>2022</v>
      </c>
      <c r="B27" s="108">
        <v>125</v>
      </c>
      <c r="C27" s="109" t="s">
        <v>177</v>
      </c>
      <c r="D27" s="208" t="s">
        <v>253</v>
      </c>
      <c r="E27" s="109" t="s">
        <v>244</v>
      </c>
      <c r="F27" s="209" t="s">
        <v>254</v>
      </c>
      <c r="G27" s="112">
        <v>71.77</v>
      </c>
      <c r="H27" s="112">
        <v>12.94</v>
      </c>
      <c r="I27" s="107" t="s">
        <v>118</v>
      </c>
      <c r="J27" s="112">
        <f t="shared" si="0"/>
        <v>58.83</v>
      </c>
      <c r="K27" s="210" t="s">
        <v>246</v>
      </c>
      <c r="L27" s="108">
        <v>2022</v>
      </c>
      <c r="M27" s="108">
        <v>1624</v>
      </c>
      <c r="N27" s="109" t="s">
        <v>177</v>
      </c>
      <c r="O27" s="111" t="s">
        <v>247</v>
      </c>
      <c r="P27" s="109" t="s">
        <v>248</v>
      </c>
      <c r="Q27" s="109" t="s">
        <v>248</v>
      </c>
      <c r="R27" s="108">
        <v>3</v>
      </c>
      <c r="S27" s="111" t="s">
        <v>122</v>
      </c>
      <c r="T27" s="108">
        <v>1080203</v>
      </c>
      <c r="U27" s="108">
        <v>2890</v>
      </c>
      <c r="V27" s="108">
        <v>1220</v>
      </c>
      <c r="W27" s="108">
        <v>99</v>
      </c>
      <c r="X27" s="113">
        <v>2022</v>
      </c>
      <c r="Y27" s="113">
        <v>387</v>
      </c>
      <c r="Z27" s="113">
        <v>0</v>
      </c>
      <c r="AA27" s="114" t="s">
        <v>167</v>
      </c>
      <c r="AB27" s="108">
        <v>341</v>
      </c>
      <c r="AC27" s="109" t="s">
        <v>158</v>
      </c>
      <c r="AD27" s="211" t="s">
        <v>249</v>
      </c>
      <c r="AE27" s="211" t="s">
        <v>160</v>
      </c>
      <c r="AF27" s="212">
        <f t="shared" si="1"/>
        <v>-47</v>
      </c>
      <c r="AG27" s="213">
        <f t="shared" si="2"/>
        <v>58.83</v>
      </c>
      <c r="AH27" s="214">
        <f t="shared" si="3"/>
        <v>-2765.0099999999998</v>
      </c>
      <c r="AI27" s="215" t="s">
        <v>127</v>
      </c>
    </row>
    <row r="28" spans="1:35" ht="15">
      <c r="A28" s="108">
        <v>2022</v>
      </c>
      <c r="B28" s="108">
        <v>126</v>
      </c>
      <c r="C28" s="109" t="s">
        <v>177</v>
      </c>
      <c r="D28" s="208" t="s">
        <v>255</v>
      </c>
      <c r="E28" s="109" t="s">
        <v>244</v>
      </c>
      <c r="F28" s="209" t="s">
        <v>256</v>
      </c>
      <c r="G28" s="112">
        <v>76.47</v>
      </c>
      <c r="H28" s="112">
        <v>13.79</v>
      </c>
      <c r="I28" s="107" t="s">
        <v>118</v>
      </c>
      <c r="J28" s="112">
        <f t="shared" si="0"/>
        <v>62.68</v>
      </c>
      <c r="K28" s="210" t="s">
        <v>252</v>
      </c>
      <c r="L28" s="108">
        <v>2022</v>
      </c>
      <c r="M28" s="108">
        <v>1625</v>
      </c>
      <c r="N28" s="109" t="s">
        <v>177</v>
      </c>
      <c r="O28" s="111" t="s">
        <v>247</v>
      </c>
      <c r="P28" s="109" t="s">
        <v>248</v>
      </c>
      <c r="Q28" s="109" t="s">
        <v>248</v>
      </c>
      <c r="R28" s="108">
        <v>3</v>
      </c>
      <c r="S28" s="111" t="s">
        <v>122</v>
      </c>
      <c r="T28" s="108">
        <v>1080203</v>
      </c>
      <c r="U28" s="108">
        <v>2890</v>
      </c>
      <c r="V28" s="108">
        <v>1220</v>
      </c>
      <c r="W28" s="108">
        <v>99</v>
      </c>
      <c r="X28" s="113">
        <v>2021</v>
      </c>
      <c r="Y28" s="113">
        <v>472</v>
      </c>
      <c r="Z28" s="113">
        <v>0</v>
      </c>
      <c r="AA28" s="114" t="s">
        <v>167</v>
      </c>
      <c r="AB28" s="108">
        <v>342</v>
      </c>
      <c r="AC28" s="109" t="s">
        <v>158</v>
      </c>
      <c r="AD28" s="211" t="s">
        <v>249</v>
      </c>
      <c r="AE28" s="211" t="s">
        <v>160</v>
      </c>
      <c r="AF28" s="212">
        <f t="shared" si="1"/>
        <v>-47</v>
      </c>
      <c r="AG28" s="213">
        <f t="shared" si="2"/>
        <v>62.68</v>
      </c>
      <c r="AH28" s="214">
        <f t="shared" si="3"/>
        <v>-2945.96</v>
      </c>
      <c r="AI28" s="215" t="s">
        <v>127</v>
      </c>
    </row>
    <row r="29" spans="1:35" ht="15">
      <c r="A29" s="108">
        <v>2022</v>
      </c>
      <c r="B29" s="108">
        <v>127</v>
      </c>
      <c r="C29" s="109" t="s">
        <v>177</v>
      </c>
      <c r="D29" s="208" t="s">
        <v>257</v>
      </c>
      <c r="E29" s="109" t="s">
        <v>244</v>
      </c>
      <c r="F29" s="209" t="s">
        <v>258</v>
      </c>
      <c r="G29" s="112">
        <v>21.42</v>
      </c>
      <c r="H29" s="112">
        <v>3.86</v>
      </c>
      <c r="I29" s="107" t="s">
        <v>118</v>
      </c>
      <c r="J29" s="112">
        <f t="shared" si="0"/>
        <v>17.560000000000002</v>
      </c>
      <c r="K29" s="210" t="s">
        <v>252</v>
      </c>
      <c r="L29" s="108">
        <v>2022</v>
      </c>
      <c r="M29" s="108">
        <v>1622</v>
      </c>
      <c r="N29" s="109" t="s">
        <v>177</v>
      </c>
      <c r="O29" s="111" t="s">
        <v>247</v>
      </c>
      <c r="P29" s="109" t="s">
        <v>248</v>
      </c>
      <c r="Q29" s="109" t="s">
        <v>248</v>
      </c>
      <c r="R29" s="108">
        <v>3</v>
      </c>
      <c r="S29" s="111" t="s">
        <v>122</v>
      </c>
      <c r="T29" s="108">
        <v>1080203</v>
      </c>
      <c r="U29" s="108">
        <v>2890</v>
      </c>
      <c r="V29" s="108">
        <v>1220</v>
      </c>
      <c r="W29" s="108">
        <v>99</v>
      </c>
      <c r="X29" s="113">
        <v>2021</v>
      </c>
      <c r="Y29" s="113">
        <v>472</v>
      </c>
      <c r="Z29" s="113">
        <v>0</v>
      </c>
      <c r="AA29" s="114" t="s">
        <v>167</v>
      </c>
      <c r="AB29" s="108">
        <v>342</v>
      </c>
      <c r="AC29" s="109" t="s">
        <v>158</v>
      </c>
      <c r="AD29" s="211" t="s">
        <v>249</v>
      </c>
      <c r="AE29" s="211" t="s">
        <v>160</v>
      </c>
      <c r="AF29" s="212">
        <f t="shared" si="1"/>
        <v>-47</v>
      </c>
      <c r="AG29" s="213">
        <f t="shared" si="2"/>
        <v>17.560000000000002</v>
      </c>
      <c r="AH29" s="214">
        <f t="shared" si="3"/>
        <v>-825.3200000000002</v>
      </c>
      <c r="AI29" s="215" t="s">
        <v>127</v>
      </c>
    </row>
    <row r="30" spans="1:35" ht="15">
      <c r="A30" s="108">
        <v>2022</v>
      </c>
      <c r="B30" s="108">
        <v>128</v>
      </c>
      <c r="C30" s="109" t="s">
        <v>177</v>
      </c>
      <c r="D30" s="208" t="s">
        <v>259</v>
      </c>
      <c r="E30" s="109" t="s">
        <v>244</v>
      </c>
      <c r="F30" s="209" t="s">
        <v>260</v>
      </c>
      <c r="G30" s="112">
        <v>77.4</v>
      </c>
      <c r="H30" s="112">
        <v>13.96</v>
      </c>
      <c r="I30" s="107" t="s">
        <v>118</v>
      </c>
      <c r="J30" s="112">
        <f t="shared" si="0"/>
        <v>63.440000000000005</v>
      </c>
      <c r="K30" s="210" t="s">
        <v>252</v>
      </c>
      <c r="L30" s="108">
        <v>2022</v>
      </c>
      <c r="M30" s="108">
        <v>1623</v>
      </c>
      <c r="N30" s="109" t="s">
        <v>177</v>
      </c>
      <c r="O30" s="111" t="s">
        <v>247</v>
      </c>
      <c r="P30" s="109" t="s">
        <v>248</v>
      </c>
      <c r="Q30" s="109" t="s">
        <v>248</v>
      </c>
      <c r="R30" s="108">
        <v>3</v>
      </c>
      <c r="S30" s="111" t="s">
        <v>122</v>
      </c>
      <c r="T30" s="108">
        <v>1080203</v>
      </c>
      <c r="U30" s="108">
        <v>2890</v>
      </c>
      <c r="V30" s="108">
        <v>1220</v>
      </c>
      <c r="W30" s="108">
        <v>99</v>
      </c>
      <c r="X30" s="113">
        <v>2021</v>
      </c>
      <c r="Y30" s="113">
        <v>472</v>
      </c>
      <c r="Z30" s="113">
        <v>0</v>
      </c>
      <c r="AA30" s="114" t="s">
        <v>167</v>
      </c>
      <c r="AB30" s="108">
        <v>342</v>
      </c>
      <c r="AC30" s="109" t="s">
        <v>158</v>
      </c>
      <c r="AD30" s="211" t="s">
        <v>249</v>
      </c>
      <c r="AE30" s="211" t="s">
        <v>160</v>
      </c>
      <c r="AF30" s="212">
        <f t="shared" si="1"/>
        <v>-47</v>
      </c>
      <c r="AG30" s="213">
        <f t="shared" si="2"/>
        <v>63.440000000000005</v>
      </c>
      <c r="AH30" s="214">
        <f t="shared" si="3"/>
        <v>-2981.6800000000003</v>
      </c>
      <c r="AI30" s="215" t="s">
        <v>127</v>
      </c>
    </row>
    <row r="31" spans="1:35" ht="15">
      <c r="A31" s="108">
        <v>2022</v>
      </c>
      <c r="B31" s="108">
        <v>129</v>
      </c>
      <c r="C31" s="109" t="s">
        <v>177</v>
      </c>
      <c r="D31" s="208" t="s">
        <v>261</v>
      </c>
      <c r="E31" s="109" t="s">
        <v>262</v>
      </c>
      <c r="F31" s="209" t="s">
        <v>263</v>
      </c>
      <c r="G31" s="112">
        <v>35.99</v>
      </c>
      <c r="H31" s="112">
        <v>6.49</v>
      </c>
      <c r="I31" s="107" t="s">
        <v>118</v>
      </c>
      <c r="J31" s="112">
        <f t="shared" si="0"/>
        <v>29.5</v>
      </c>
      <c r="K31" s="210" t="s">
        <v>264</v>
      </c>
      <c r="L31" s="108">
        <v>2022</v>
      </c>
      <c r="M31" s="108">
        <v>1477</v>
      </c>
      <c r="N31" s="109" t="s">
        <v>222</v>
      </c>
      <c r="O31" s="111" t="s">
        <v>265</v>
      </c>
      <c r="P31" s="109" t="s">
        <v>266</v>
      </c>
      <c r="Q31" s="109" t="s">
        <v>266</v>
      </c>
      <c r="R31" s="108">
        <v>3</v>
      </c>
      <c r="S31" s="111" t="s">
        <v>122</v>
      </c>
      <c r="T31" s="108">
        <v>1010202</v>
      </c>
      <c r="U31" s="108">
        <v>130</v>
      </c>
      <c r="V31" s="108">
        <v>130</v>
      </c>
      <c r="W31" s="108">
        <v>4</v>
      </c>
      <c r="X31" s="113">
        <v>2021</v>
      </c>
      <c r="Y31" s="113">
        <v>176</v>
      </c>
      <c r="Z31" s="113">
        <v>6</v>
      </c>
      <c r="AA31" s="114" t="s">
        <v>167</v>
      </c>
      <c r="AB31" s="108">
        <v>344</v>
      </c>
      <c r="AC31" s="109" t="s">
        <v>158</v>
      </c>
      <c r="AD31" s="211" t="s">
        <v>267</v>
      </c>
      <c r="AE31" s="211" t="s">
        <v>160</v>
      </c>
      <c r="AF31" s="212">
        <f t="shared" si="1"/>
        <v>-40</v>
      </c>
      <c r="AG31" s="213">
        <f t="shared" si="2"/>
        <v>29.5</v>
      </c>
      <c r="AH31" s="214">
        <f t="shared" si="3"/>
        <v>-1180</v>
      </c>
      <c r="AI31" s="215" t="s">
        <v>127</v>
      </c>
    </row>
    <row r="32" spans="1:35" ht="15">
      <c r="A32" s="108">
        <v>2022</v>
      </c>
      <c r="B32" s="108">
        <v>130</v>
      </c>
      <c r="C32" s="109" t="s">
        <v>177</v>
      </c>
      <c r="D32" s="208" t="s">
        <v>268</v>
      </c>
      <c r="E32" s="109" t="s">
        <v>231</v>
      </c>
      <c r="F32" s="209" t="s">
        <v>269</v>
      </c>
      <c r="G32" s="112">
        <v>3646.34</v>
      </c>
      <c r="H32" s="112">
        <v>657.54</v>
      </c>
      <c r="I32" s="107" t="s">
        <v>118</v>
      </c>
      <c r="J32" s="112">
        <f t="shared" si="0"/>
        <v>2988.8</v>
      </c>
      <c r="K32" s="210" t="s">
        <v>270</v>
      </c>
      <c r="L32" s="108">
        <v>2022</v>
      </c>
      <c r="M32" s="108">
        <v>1553</v>
      </c>
      <c r="N32" s="109" t="s">
        <v>271</v>
      </c>
      <c r="O32" s="111" t="s">
        <v>272</v>
      </c>
      <c r="P32" s="109" t="s">
        <v>273</v>
      </c>
      <c r="Q32" s="109" t="s">
        <v>274</v>
      </c>
      <c r="R32" s="108">
        <v>3</v>
      </c>
      <c r="S32" s="111" t="s">
        <v>122</v>
      </c>
      <c r="T32" s="108">
        <v>2010505</v>
      </c>
      <c r="U32" s="108">
        <v>6170</v>
      </c>
      <c r="V32" s="108">
        <v>1532</v>
      </c>
      <c r="W32" s="108">
        <v>99</v>
      </c>
      <c r="X32" s="113">
        <v>2021</v>
      </c>
      <c r="Y32" s="113">
        <v>409</v>
      </c>
      <c r="Z32" s="113">
        <v>0</v>
      </c>
      <c r="AA32" s="114" t="s">
        <v>167</v>
      </c>
      <c r="AB32" s="108">
        <v>343</v>
      </c>
      <c r="AC32" s="109" t="s">
        <v>158</v>
      </c>
      <c r="AD32" s="211" t="s">
        <v>239</v>
      </c>
      <c r="AE32" s="211" t="s">
        <v>160</v>
      </c>
      <c r="AF32" s="212">
        <f t="shared" si="1"/>
        <v>-42</v>
      </c>
      <c r="AG32" s="213">
        <f t="shared" si="2"/>
        <v>2988.8</v>
      </c>
      <c r="AH32" s="214">
        <f t="shared" si="3"/>
        <v>-125529.6</v>
      </c>
      <c r="AI32" s="215" t="s">
        <v>127</v>
      </c>
    </row>
    <row r="33" spans="1:35" ht="15">
      <c r="A33" s="108">
        <v>2022</v>
      </c>
      <c r="B33" s="108">
        <v>131</v>
      </c>
      <c r="C33" s="109" t="s">
        <v>177</v>
      </c>
      <c r="D33" s="208" t="s">
        <v>275</v>
      </c>
      <c r="E33" s="109" t="s">
        <v>213</v>
      </c>
      <c r="F33" s="209" t="s">
        <v>276</v>
      </c>
      <c r="G33" s="112">
        <v>57.34</v>
      </c>
      <c r="H33" s="112">
        <v>10.34</v>
      </c>
      <c r="I33" s="107" t="s">
        <v>118</v>
      </c>
      <c r="J33" s="112">
        <f t="shared" si="0"/>
        <v>47</v>
      </c>
      <c r="K33" s="210" t="s">
        <v>277</v>
      </c>
      <c r="L33" s="108">
        <v>2022</v>
      </c>
      <c r="M33" s="108">
        <v>1432</v>
      </c>
      <c r="N33" s="109" t="s">
        <v>213</v>
      </c>
      <c r="O33" s="111" t="s">
        <v>278</v>
      </c>
      <c r="P33" s="109" t="s">
        <v>279</v>
      </c>
      <c r="Q33" s="109" t="s">
        <v>279</v>
      </c>
      <c r="R33" s="108">
        <v>4</v>
      </c>
      <c r="S33" s="111" t="s">
        <v>280</v>
      </c>
      <c r="T33" s="108">
        <v>1030102</v>
      </c>
      <c r="U33" s="108">
        <v>1120</v>
      </c>
      <c r="V33" s="108">
        <v>580</v>
      </c>
      <c r="W33" s="108">
        <v>1</v>
      </c>
      <c r="X33" s="113">
        <v>2022</v>
      </c>
      <c r="Y33" s="113">
        <v>139</v>
      </c>
      <c r="Z33" s="113">
        <v>1</v>
      </c>
      <c r="AA33" s="114" t="s">
        <v>148</v>
      </c>
      <c r="AB33" s="108">
        <v>469</v>
      </c>
      <c r="AC33" s="109" t="s">
        <v>198</v>
      </c>
      <c r="AD33" s="211" t="s">
        <v>281</v>
      </c>
      <c r="AE33" s="211" t="s">
        <v>138</v>
      </c>
      <c r="AF33" s="212">
        <f t="shared" si="1"/>
        <v>-15</v>
      </c>
      <c r="AG33" s="213">
        <f t="shared" si="2"/>
        <v>47</v>
      </c>
      <c r="AH33" s="214">
        <f t="shared" si="3"/>
        <v>-705</v>
      </c>
      <c r="AI33" s="215" t="s">
        <v>127</v>
      </c>
    </row>
    <row r="34" spans="1:35" ht="15">
      <c r="A34" s="108">
        <v>2022</v>
      </c>
      <c r="B34" s="108">
        <v>132</v>
      </c>
      <c r="C34" s="109" t="s">
        <v>177</v>
      </c>
      <c r="D34" s="208" t="s">
        <v>282</v>
      </c>
      <c r="E34" s="109" t="s">
        <v>219</v>
      </c>
      <c r="F34" s="209" t="s">
        <v>283</v>
      </c>
      <c r="G34" s="112">
        <v>4091.43</v>
      </c>
      <c r="H34" s="112">
        <v>194.83</v>
      </c>
      <c r="I34" s="107" t="s">
        <v>118</v>
      </c>
      <c r="J34" s="112">
        <f t="shared" si="0"/>
        <v>3896.6</v>
      </c>
      <c r="K34" s="210" t="s">
        <v>284</v>
      </c>
      <c r="L34" s="108">
        <v>2022</v>
      </c>
      <c r="M34" s="108">
        <v>1511</v>
      </c>
      <c r="N34" s="109" t="s">
        <v>235</v>
      </c>
      <c r="O34" s="111" t="s">
        <v>285</v>
      </c>
      <c r="P34" s="109" t="s">
        <v>286</v>
      </c>
      <c r="Q34" s="109" t="s">
        <v>286</v>
      </c>
      <c r="R34" s="108">
        <v>3</v>
      </c>
      <c r="S34" s="111" t="s">
        <v>122</v>
      </c>
      <c r="T34" s="108">
        <v>1010203</v>
      </c>
      <c r="U34" s="108">
        <v>140</v>
      </c>
      <c r="V34" s="108">
        <v>130</v>
      </c>
      <c r="W34" s="108">
        <v>3</v>
      </c>
      <c r="X34" s="113">
        <v>2022</v>
      </c>
      <c r="Y34" s="113">
        <v>416</v>
      </c>
      <c r="Z34" s="113">
        <v>0</v>
      </c>
      <c r="AA34" s="114" t="s">
        <v>167</v>
      </c>
      <c r="AB34" s="108">
        <v>334</v>
      </c>
      <c r="AC34" s="109" t="s">
        <v>158</v>
      </c>
      <c r="AD34" s="211" t="s">
        <v>239</v>
      </c>
      <c r="AE34" s="211" t="s">
        <v>160</v>
      </c>
      <c r="AF34" s="212">
        <f t="shared" si="1"/>
        <v>-42</v>
      </c>
      <c r="AG34" s="213">
        <f t="shared" si="2"/>
        <v>3896.6</v>
      </c>
      <c r="AH34" s="214">
        <f t="shared" si="3"/>
        <v>-163657.19999999998</v>
      </c>
      <c r="AI34" s="215" t="s">
        <v>127</v>
      </c>
    </row>
    <row r="35" spans="1:35" ht="15">
      <c r="A35" s="108">
        <v>2022</v>
      </c>
      <c r="B35" s="108">
        <v>133</v>
      </c>
      <c r="C35" s="109" t="s">
        <v>177</v>
      </c>
      <c r="D35" s="208" t="s">
        <v>287</v>
      </c>
      <c r="E35" s="109" t="s">
        <v>219</v>
      </c>
      <c r="F35" s="209" t="s">
        <v>283</v>
      </c>
      <c r="G35" s="112">
        <v>2789.19</v>
      </c>
      <c r="H35" s="112">
        <v>132.82</v>
      </c>
      <c r="I35" s="107" t="s">
        <v>118</v>
      </c>
      <c r="J35" s="112">
        <f t="shared" si="0"/>
        <v>2656.37</v>
      </c>
      <c r="K35" s="210" t="s">
        <v>284</v>
      </c>
      <c r="L35" s="108">
        <v>2022</v>
      </c>
      <c r="M35" s="108">
        <v>1512</v>
      </c>
      <c r="N35" s="109" t="s">
        <v>235</v>
      </c>
      <c r="O35" s="111" t="s">
        <v>285</v>
      </c>
      <c r="P35" s="109" t="s">
        <v>286</v>
      </c>
      <c r="Q35" s="109" t="s">
        <v>286</v>
      </c>
      <c r="R35" s="108">
        <v>3</v>
      </c>
      <c r="S35" s="111" t="s">
        <v>122</v>
      </c>
      <c r="T35" s="108">
        <v>1040203</v>
      </c>
      <c r="U35" s="108">
        <v>1570</v>
      </c>
      <c r="V35" s="108">
        <v>690</v>
      </c>
      <c r="W35" s="108">
        <v>11</v>
      </c>
      <c r="X35" s="113">
        <v>2022</v>
      </c>
      <c r="Y35" s="113">
        <v>417</v>
      </c>
      <c r="Z35" s="113">
        <v>0</v>
      </c>
      <c r="AA35" s="114" t="s">
        <v>167</v>
      </c>
      <c r="AB35" s="108">
        <v>335</v>
      </c>
      <c r="AC35" s="109" t="s">
        <v>158</v>
      </c>
      <c r="AD35" s="211" t="s">
        <v>239</v>
      </c>
      <c r="AE35" s="211" t="s">
        <v>160</v>
      </c>
      <c r="AF35" s="212">
        <f t="shared" si="1"/>
        <v>-42</v>
      </c>
      <c r="AG35" s="213">
        <f t="shared" si="2"/>
        <v>2656.37</v>
      </c>
      <c r="AH35" s="214">
        <f t="shared" si="3"/>
        <v>-111567.54</v>
      </c>
      <c r="AI35" s="215" t="s">
        <v>127</v>
      </c>
    </row>
    <row r="36" spans="1:35" ht="15">
      <c r="A36" s="108">
        <v>2022</v>
      </c>
      <c r="B36" s="108">
        <v>134</v>
      </c>
      <c r="C36" s="109" t="s">
        <v>177</v>
      </c>
      <c r="D36" s="208" t="s">
        <v>288</v>
      </c>
      <c r="E36" s="109" t="s">
        <v>219</v>
      </c>
      <c r="F36" s="209" t="s">
        <v>283</v>
      </c>
      <c r="G36" s="112">
        <v>2822.57</v>
      </c>
      <c r="H36" s="112">
        <v>134.41</v>
      </c>
      <c r="I36" s="107" t="s">
        <v>118</v>
      </c>
      <c r="J36" s="112">
        <f t="shared" si="0"/>
        <v>2688.1600000000003</v>
      </c>
      <c r="K36" s="210" t="s">
        <v>284</v>
      </c>
      <c r="L36" s="108">
        <v>2022</v>
      </c>
      <c r="M36" s="108">
        <v>1513</v>
      </c>
      <c r="N36" s="109" t="s">
        <v>235</v>
      </c>
      <c r="O36" s="111" t="s">
        <v>285</v>
      </c>
      <c r="P36" s="109" t="s">
        <v>286</v>
      </c>
      <c r="Q36" s="109" t="s">
        <v>286</v>
      </c>
      <c r="R36" s="108">
        <v>3</v>
      </c>
      <c r="S36" s="111" t="s">
        <v>122</v>
      </c>
      <c r="T36" s="108">
        <v>1040303</v>
      </c>
      <c r="U36" s="108">
        <v>1680</v>
      </c>
      <c r="V36" s="108">
        <v>720</v>
      </c>
      <c r="W36" s="108">
        <v>11</v>
      </c>
      <c r="X36" s="113">
        <v>2022</v>
      </c>
      <c r="Y36" s="113">
        <v>418</v>
      </c>
      <c r="Z36" s="113">
        <v>0</v>
      </c>
      <c r="AA36" s="114" t="s">
        <v>167</v>
      </c>
      <c r="AB36" s="108">
        <v>336</v>
      </c>
      <c r="AC36" s="109" t="s">
        <v>158</v>
      </c>
      <c r="AD36" s="211" t="s">
        <v>239</v>
      </c>
      <c r="AE36" s="211" t="s">
        <v>160</v>
      </c>
      <c r="AF36" s="212">
        <f t="shared" si="1"/>
        <v>-42</v>
      </c>
      <c r="AG36" s="213">
        <f t="shared" si="2"/>
        <v>2688.1600000000003</v>
      </c>
      <c r="AH36" s="214">
        <f t="shared" si="3"/>
        <v>-112902.72000000002</v>
      </c>
      <c r="AI36" s="215" t="s">
        <v>127</v>
      </c>
    </row>
    <row r="37" spans="1:35" ht="15">
      <c r="A37" s="108">
        <v>2022</v>
      </c>
      <c r="B37" s="108">
        <v>135</v>
      </c>
      <c r="C37" s="109" t="s">
        <v>177</v>
      </c>
      <c r="D37" s="208" t="s">
        <v>289</v>
      </c>
      <c r="E37" s="109" t="s">
        <v>219</v>
      </c>
      <c r="F37" s="209" t="s">
        <v>283</v>
      </c>
      <c r="G37" s="112">
        <v>367.55</v>
      </c>
      <c r="H37" s="112">
        <v>17.5</v>
      </c>
      <c r="I37" s="107" t="s">
        <v>118</v>
      </c>
      <c r="J37" s="112">
        <f t="shared" si="0"/>
        <v>350.05</v>
      </c>
      <c r="K37" s="210" t="s">
        <v>284</v>
      </c>
      <c r="L37" s="108">
        <v>2022</v>
      </c>
      <c r="M37" s="108">
        <v>1507</v>
      </c>
      <c r="N37" s="109" t="s">
        <v>235</v>
      </c>
      <c r="O37" s="111" t="s">
        <v>285</v>
      </c>
      <c r="P37" s="109" t="s">
        <v>286</v>
      </c>
      <c r="Q37" s="109" t="s">
        <v>286</v>
      </c>
      <c r="R37" s="108">
        <v>3</v>
      </c>
      <c r="S37" s="111" t="s">
        <v>122</v>
      </c>
      <c r="T37" s="108">
        <v>1010203</v>
      </c>
      <c r="U37" s="108">
        <v>140</v>
      </c>
      <c r="V37" s="108">
        <v>130</v>
      </c>
      <c r="W37" s="108">
        <v>3</v>
      </c>
      <c r="X37" s="113">
        <v>2022</v>
      </c>
      <c r="Y37" s="113">
        <v>416</v>
      </c>
      <c r="Z37" s="113">
        <v>0</v>
      </c>
      <c r="AA37" s="114" t="s">
        <v>167</v>
      </c>
      <c r="AB37" s="108">
        <v>334</v>
      </c>
      <c r="AC37" s="109" t="s">
        <v>158</v>
      </c>
      <c r="AD37" s="211" t="s">
        <v>239</v>
      </c>
      <c r="AE37" s="211" t="s">
        <v>160</v>
      </c>
      <c r="AF37" s="212">
        <f t="shared" si="1"/>
        <v>-42</v>
      </c>
      <c r="AG37" s="213">
        <f t="shared" si="2"/>
        <v>350.05</v>
      </c>
      <c r="AH37" s="214">
        <f t="shared" si="3"/>
        <v>-14702.1</v>
      </c>
      <c r="AI37" s="215" t="s">
        <v>127</v>
      </c>
    </row>
    <row r="38" spans="1:35" ht="15">
      <c r="A38" s="108">
        <v>2022</v>
      </c>
      <c r="B38" s="108">
        <v>136</v>
      </c>
      <c r="C38" s="109" t="s">
        <v>177</v>
      </c>
      <c r="D38" s="208" t="s">
        <v>290</v>
      </c>
      <c r="E38" s="109" t="s">
        <v>244</v>
      </c>
      <c r="F38" s="209" t="s">
        <v>291</v>
      </c>
      <c r="G38" s="112">
        <v>10213.84</v>
      </c>
      <c r="H38" s="112">
        <v>1841.84</v>
      </c>
      <c r="I38" s="107" t="s">
        <v>118</v>
      </c>
      <c r="J38" s="112">
        <f t="shared" si="0"/>
        <v>8372</v>
      </c>
      <c r="K38" s="210" t="s">
        <v>252</v>
      </c>
      <c r="L38" s="108">
        <v>2022</v>
      </c>
      <c r="M38" s="108">
        <v>1636</v>
      </c>
      <c r="N38" s="109" t="s">
        <v>177</v>
      </c>
      <c r="O38" s="111" t="s">
        <v>247</v>
      </c>
      <c r="P38" s="109" t="s">
        <v>248</v>
      </c>
      <c r="Q38" s="109" t="s">
        <v>248</v>
      </c>
      <c r="R38" s="108">
        <v>3</v>
      </c>
      <c r="S38" s="111" t="s">
        <v>122</v>
      </c>
      <c r="T38" s="108">
        <v>1080203</v>
      </c>
      <c r="U38" s="108">
        <v>2890</v>
      </c>
      <c r="V38" s="108">
        <v>1220</v>
      </c>
      <c r="W38" s="108">
        <v>99</v>
      </c>
      <c r="X38" s="113">
        <v>2021</v>
      </c>
      <c r="Y38" s="113">
        <v>472</v>
      </c>
      <c r="Z38" s="113">
        <v>0</v>
      </c>
      <c r="AA38" s="114" t="s">
        <v>167</v>
      </c>
      <c r="AB38" s="108">
        <v>342</v>
      </c>
      <c r="AC38" s="109" t="s">
        <v>158</v>
      </c>
      <c r="AD38" s="211" t="s">
        <v>249</v>
      </c>
      <c r="AE38" s="211" t="s">
        <v>160</v>
      </c>
      <c r="AF38" s="212">
        <f t="shared" si="1"/>
        <v>-47</v>
      </c>
      <c r="AG38" s="213">
        <f t="shared" si="2"/>
        <v>8372</v>
      </c>
      <c r="AH38" s="214">
        <f t="shared" si="3"/>
        <v>-393484</v>
      </c>
      <c r="AI38" s="215" t="s">
        <v>127</v>
      </c>
    </row>
    <row r="39" spans="1:35" ht="15">
      <c r="A39" s="108">
        <v>2022</v>
      </c>
      <c r="B39" s="108">
        <v>137</v>
      </c>
      <c r="C39" s="109" t="s">
        <v>177</v>
      </c>
      <c r="D39" s="208" t="s">
        <v>292</v>
      </c>
      <c r="E39" s="109" t="s">
        <v>244</v>
      </c>
      <c r="F39" s="209" t="s">
        <v>293</v>
      </c>
      <c r="G39" s="112">
        <v>614.14</v>
      </c>
      <c r="H39" s="112">
        <v>110.75</v>
      </c>
      <c r="I39" s="107" t="s">
        <v>118</v>
      </c>
      <c r="J39" s="112">
        <f t="shared" si="0"/>
        <v>503.39</v>
      </c>
      <c r="K39" s="210" t="s">
        <v>246</v>
      </c>
      <c r="L39" s="108">
        <v>2022</v>
      </c>
      <c r="M39" s="108">
        <v>1637</v>
      </c>
      <c r="N39" s="109" t="s">
        <v>177</v>
      </c>
      <c r="O39" s="111" t="s">
        <v>247</v>
      </c>
      <c r="P39" s="109" t="s">
        <v>248</v>
      </c>
      <c r="Q39" s="109" t="s">
        <v>248</v>
      </c>
      <c r="R39" s="108">
        <v>3</v>
      </c>
      <c r="S39" s="111" t="s">
        <v>122</v>
      </c>
      <c r="T39" s="108">
        <v>1010203</v>
      </c>
      <c r="U39" s="108">
        <v>140</v>
      </c>
      <c r="V39" s="108">
        <v>130</v>
      </c>
      <c r="W39" s="108">
        <v>14</v>
      </c>
      <c r="X39" s="113">
        <v>2022</v>
      </c>
      <c r="Y39" s="113">
        <v>386</v>
      </c>
      <c r="Z39" s="113">
        <v>0</v>
      </c>
      <c r="AA39" s="114" t="s">
        <v>167</v>
      </c>
      <c r="AB39" s="108">
        <v>337</v>
      </c>
      <c r="AC39" s="109" t="s">
        <v>158</v>
      </c>
      <c r="AD39" s="211" t="s">
        <v>249</v>
      </c>
      <c r="AE39" s="211" t="s">
        <v>160</v>
      </c>
      <c r="AF39" s="212">
        <f t="shared" si="1"/>
        <v>-47</v>
      </c>
      <c r="AG39" s="213">
        <f t="shared" si="2"/>
        <v>503.39</v>
      </c>
      <c r="AH39" s="214">
        <f t="shared" si="3"/>
        <v>-23659.329999999998</v>
      </c>
      <c r="AI39" s="215" t="s">
        <v>127</v>
      </c>
    </row>
    <row r="40" spans="1:35" ht="15">
      <c r="A40" s="108">
        <v>2022</v>
      </c>
      <c r="B40" s="108">
        <v>138</v>
      </c>
      <c r="C40" s="109" t="s">
        <v>177</v>
      </c>
      <c r="D40" s="208" t="s">
        <v>294</v>
      </c>
      <c r="E40" s="109" t="s">
        <v>244</v>
      </c>
      <c r="F40" s="209" t="s">
        <v>295</v>
      </c>
      <c r="G40" s="112">
        <v>633.97</v>
      </c>
      <c r="H40" s="112">
        <v>114.32</v>
      </c>
      <c r="I40" s="107" t="s">
        <v>118</v>
      </c>
      <c r="J40" s="112">
        <f t="shared" si="0"/>
        <v>519.6500000000001</v>
      </c>
      <c r="K40" s="210" t="s">
        <v>252</v>
      </c>
      <c r="L40" s="108">
        <v>2022</v>
      </c>
      <c r="M40" s="108">
        <v>1635</v>
      </c>
      <c r="N40" s="109" t="s">
        <v>177</v>
      </c>
      <c r="O40" s="111" t="s">
        <v>247</v>
      </c>
      <c r="P40" s="109" t="s">
        <v>248</v>
      </c>
      <c r="Q40" s="109" t="s">
        <v>248</v>
      </c>
      <c r="R40" s="108">
        <v>3</v>
      </c>
      <c r="S40" s="111" t="s">
        <v>122</v>
      </c>
      <c r="T40" s="108">
        <v>1040303</v>
      </c>
      <c r="U40" s="108">
        <v>1680</v>
      </c>
      <c r="V40" s="108">
        <v>720</v>
      </c>
      <c r="W40" s="108">
        <v>3</v>
      </c>
      <c r="X40" s="113">
        <v>2021</v>
      </c>
      <c r="Y40" s="113">
        <v>471</v>
      </c>
      <c r="Z40" s="113">
        <v>0</v>
      </c>
      <c r="AA40" s="114" t="s">
        <v>167</v>
      </c>
      <c r="AB40" s="108">
        <v>340</v>
      </c>
      <c r="AC40" s="109" t="s">
        <v>158</v>
      </c>
      <c r="AD40" s="211" t="s">
        <v>249</v>
      </c>
      <c r="AE40" s="211" t="s">
        <v>160</v>
      </c>
      <c r="AF40" s="212">
        <f t="shared" si="1"/>
        <v>-47</v>
      </c>
      <c r="AG40" s="213">
        <f t="shared" si="2"/>
        <v>519.6500000000001</v>
      </c>
      <c r="AH40" s="214">
        <f t="shared" si="3"/>
        <v>-24423.550000000003</v>
      </c>
      <c r="AI40" s="215" t="s">
        <v>127</v>
      </c>
    </row>
    <row r="41" spans="1:35" ht="15">
      <c r="A41" s="108">
        <v>2022</v>
      </c>
      <c r="B41" s="108">
        <v>139</v>
      </c>
      <c r="C41" s="109" t="s">
        <v>177</v>
      </c>
      <c r="D41" s="208" t="s">
        <v>296</v>
      </c>
      <c r="E41" s="109" t="s">
        <v>244</v>
      </c>
      <c r="F41" s="209" t="s">
        <v>297</v>
      </c>
      <c r="G41" s="112">
        <v>251.75</v>
      </c>
      <c r="H41" s="112">
        <v>45.4</v>
      </c>
      <c r="I41" s="107" t="s">
        <v>118</v>
      </c>
      <c r="J41" s="112">
        <f t="shared" si="0"/>
        <v>206.35</v>
      </c>
      <c r="K41" s="210" t="s">
        <v>246</v>
      </c>
      <c r="L41" s="108">
        <v>2022</v>
      </c>
      <c r="M41" s="108">
        <v>1638</v>
      </c>
      <c r="N41" s="109" t="s">
        <v>177</v>
      </c>
      <c r="O41" s="111" t="s">
        <v>247</v>
      </c>
      <c r="P41" s="109" t="s">
        <v>248</v>
      </c>
      <c r="Q41" s="109" t="s">
        <v>248</v>
      </c>
      <c r="R41" s="108">
        <v>3</v>
      </c>
      <c r="S41" s="111" t="s">
        <v>122</v>
      </c>
      <c r="T41" s="108">
        <v>1080203</v>
      </c>
      <c r="U41" s="108">
        <v>2890</v>
      </c>
      <c r="V41" s="108">
        <v>1220</v>
      </c>
      <c r="W41" s="108">
        <v>99</v>
      </c>
      <c r="X41" s="113">
        <v>2022</v>
      </c>
      <c r="Y41" s="113">
        <v>387</v>
      </c>
      <c r="Z41" s="113">
        <v>0</v>
      </c>
      <c r="AA41" s="114" t="s">
        <v>167</v>
      </c>
      <c r="AB41" s="108">
        <v>341</v>
      </c>
      <c r="AC41" s="109" t="s">
        <v>158</v>
      </c>
      <c r="AD41" s="211" t="s">
        <v>249</v>
      </c>
      <c r="AE41" s="211" t="s">
        <v>160</v>
      </c>
      <c r="AF41" s="212">
        <f t="shared" si="1"/>
        <v>-47</v>
      </c>
      <c r="AG41" s="213">
        <f t="shared" si="2"/>
        <v>206.35</v>
      </c>
      <c r="AH41" s="214">
        <f t="shared" si="3"/>
        <v>-9698.449999999999</v>
      </c>
      <c r="AI41" s="215" t="s">
        <v>127</v>
      </c>
    </row>
    <row r="42" spans="1:35" ht="15">
      <c r="A42" s="108">
        <v>2022</v>
      </c>
      <c r="B42" s="108">
        <v>140</v>
      </c>
      <c r="C42" s="109" t="s">
        <v>177</v>
      </c>
      <c r="D42" s="208" t="s">
        <v>298</v>
      </c>
      <c r="E42" s="109" t="s">
        <v>244</v>
      </c>
      <c r="F42" s="209" t="s">
        <v>299</v>
      </c>
      <c r="G42" s="112">
        <v>10.72</v>
      </c>
      <c r="H42" s="112">
        <v>1.93</v>
      </c>
      <c r="I42" s="107" t="s">
        <v>118</v>
      </c>
      <c r="J42" s="112">
        <f t="shared" si="0"/>
        <v>8.790000000000001</v>
      </c>
      <c r="K42" s="210" t="s">
        <v>252</v>
      </c>
      <c r="L42" s="108">
        <v>2022</v>
      </c>
      <c r="M42" s="108">
        <v>1639</v>
      </c>
      <c r="N42" s="109" t="s">
        <v>177</v>
      </c>
      <c r="O42" s="111" t="s">
        <v>247</v>
      </c>
      <c r="P42" s="109" t="s">
        <v>248</v>
      </c>
      <c r="Q42" s="109" t="s">
        <v>248</v>
      </c>
      <c r="R42" s="108">
        <v>3</v>
      </c>
      <c r="S42" s="111" t="s">
        <v>122</v>
      </c>
      <c r="T42" s="108">
        <v>1010203</v>
      </c>
      <c r="U42" s="108">
        <v>140</v>
      </c>
      <c r="V42" s="108">
        <v>130</v>
      </c>
      <c r="W42" s="108">
        <v>14</v>
      </c>
      <c r="X42" s="113">
        <v>2021</v>
      </c>
      <c r="Y42" s="113">
        <v>469</v>
      </c>
      <c r="Z42" s="113">
        <v>0</v>
      </c>
      <c r="AA42" s="114" t="s">
        <v>167</v>
      </c>
      <c r="AB42" s="108">
        <v>338</v>
      </c>
      <c r="AC42" s="109" t="s">
        <v>158</v>
      </c>
      <c r="AD42" s="211" t="s">
        <v>249</v>
      </c>
      <c r="AE42" s="211" t="s">
        <v>160</v>
      </c>
      <c r="AF42" s="212">
        <f t="shared" si="1"/>
        <v>-47</v>
      </c>
      <c r="AG42" s="213">
        <f t="shared" si="2"/>
        <v>8.790000000000001</v>
      </c>
      <c r="AH42" s="214">
        <f t="shared" si="3"/>
        <v>-413.13000000000005</v>
      </c>
      <c r="AI42" s="215" t="s">
        <v>127</v>
      </c>
    </row>
    <row r="43" spans="1:35" ht="15">
      <c r="A43" s="108">
        <v>2022</v>
      </c>
      <c r="B43" s="108">
        <v>141</v>
      </c>
      <c r="C43" s="109" t="s">
        <v>300</v>
      </c>
      <c r="D43" s="208" t="s">
        <v>301</v>
      </c>
      <c r="E43" s="109" t="s">
        <v>213</v>
      </c>
      <c r="F43" s="209" t="s">
        <v>302</v>
      </c>
      <c r="G43" s="112">
        <v>1172.36</v>
      </c>
      <c r="H43" s="112">
        <v>211.41</v>
      </c>
      <c r="I43" s="107" t="s">
        <v>118</v>
      </c>
      <c r="J43" s="112">
        <f t="shared" si="0"/>
        <v>960.9499999999999</v>
      </c>
      <c r="K43" s="210" t="s">
        <v>303</v>
      </c>
      <c r="L43" s="108">
        <v>2022</v>
      </c>
      <c r="M43" s="108">
        <v>1478</v>
      </c>
      <c r="N43" s="109" t="s">
        <v>222</v>
      </c>
      <c r="O43" s="111" t="s">
        <v>304</v>
      </c>
      <c r="P43" s="109" t="s">
        <v>305</v>
      </c>
      <c r="Q43" s="109" t="s">
        <v>306</v>
      </c>
      <c r="R43" s="108">
        <v>3</v>
      </c>
      <c r="S43" s="111" t="s">
        <v>122</v>
      </c>
      <c r="T43" s="108">
        <v>1080203</v>
      </c>
      <c r="U43" s="108">
        <v>2890</v>
      </c>
      <c r="V43" s="108">
        <v>1230</v>
      </c>
      <c r="W43" s="108">
        <v>2</v>
      </c>
      <c r="X43" s="113">
        <v>2022</v>
      </c>
      <c r="Y43" s="113">
        <v>408</v>
      </c>
      <c r="Z43" s="113">
        <v>0</v>
      </c>
      <c r="AA43" s="114" t="s">
        <v>167</v>
      </c>
      <c r="AB43" s="108">
        <v>332</v>
      </c>
      <c r="AC43" s="109" t="s">
        <v>158</v>
      </c>
      <c r="AD43" s="211" t="s">
        <v>267</v>
      </c>
      <c r="AE43" s="211" t="s">
        <v>160</v>
      </c>
      <c r="AF43" s="212">
        <f t="shared" si="1"/>
        <v>-40</v>
      </c>
      <c r="AG43" s="213">
        <f t="shared" si="2"/>
        <v>960.9499999999999</v>
      </c>
      <c r="AH43" s="214">
        <f t="shared" si="3"/>
        <v>-38438</v>
      </c>
      <c r="AI43" s="215" t="s">
        <v>127</v>
      </c>
    </row>
    <row r="44" spans="1:35" ht="15">
      <c r="A44" s="108">
        <v>2022</v>
      </c>
      <c r="B44" s="108">
        <v>142</v>
      </c>
      <c r="C44" s="109" t="s">
        <v>300</v>
      </c>
      <c r="D44" s="208" t="s">
        <v>307</v>
      </c>
      <c r="E44" s="109" t="s">
        <v>213</v>
      </c>
      <c r="F44" s="209" t="s">
        <v>302</v>
      </c>
      <c r="G44" s="112">
        <v>1172.36</v>
      </c>
      <c r="H44" s="112">
        <v>211.41</v>
      </c>
      <c r="I44" s="107" t="s">
        <v>118</v>
      </c>
      <c r="J44" s="112">
        <f t="shared" si="0"/>
        <v>960.9499999999999</v>
      </c>
      <c r="K44" s="210" t="s">
        <v>303</v>
      </c>
      <c r="L44" s="108">
        <v>2022</v>
      </c>
      <c r="M44" s="108">
        <v>1479</v>
      </c>
      <c r="N44" s="109" t="s">
        <v>222</v>
      </c>
      <c r="O44" s="111" t="s">
        <v>304</v>
      </c>
      <c r="P44" s="109" t="s">
        <v>305</v>
      </c>
      <c r="Q44" s="109" t="s">
        <v>306</v>
      </c>
      <c r="R44" s="108">
        <v>3</v>
      </c>
      <c r="S44" s="111" t="s">
        <v>122</v>
      </c>
      <c r="T44" s="108">
        <v>1080203</v>
      </c>
      <c r="U44" s="108">
        <v>2890</v>
      </c>
      <c r="V44" s="108">
        <v>1230</v>
      </c>
      <c r="W44" s="108">
        <v>2</v>
      </c>
      <c r="X44" s="113">
        <v>2022</v>
      </c>
      <c r="Y44" s="113">
        <v>408</v>
      </c>
      <c r="Z44" s="113">
        <v>0</v>
      </c>
      <c r="AA44" s="114" t="s">
        <v>167</v>
      </c>
      <c r="AB44" s="108">
        <v>332</v>
      </c>
      <c r="AC44" s="109" t="s">
        <v>158</v>
      </c>
      <c r="AD44" s="211" t="s">
        <v>267</v>
      </c>
      <c r="AE44" s="211" t="s">
        <v>160</v>
      </c>
      <c r="AF44" s="212">
        <f t="shared" si="1"/>
        <v>-40</v>
      </c>
      <c r="AG44" s="213">
        <f t="shared" si="2"/>
        <v>960.9499999999999</v>
      </c>
      <c r="AH44" s="214">
        <f t="shared" si="3"/>
        <v>-38438</v>
      </c>
      <c r="AI44" s="215" t="s">
        <v>127</v>
      </c>
    </row>
    <row r="45" spans="1:35" ht="15">
      <c r="A45" s="108">
        <v>2022</v>
      </c>
      <c r="B45" s="108">
        <v>143</v>
      </c>
      <c r="C45" s="109" t="s">
        <v>300</v>
      </c>
      <c r="D45" s="208" t="s">
        <v>308</v>
      </c>
      <c r="E45" s="109" t="s">
        <v>244</v>
      </c>
      <c r="F45" s="209" t="s">
        <v>309</v>
      </c>
      <c r="G45" s="112">
        <v>15.4</v>
      </c>
      <c r="H45" s="112">
        <v>2.78</v>
      </c>
      <c r="I45" s="107" t="s">
        <v>118</v>
      </c>
      <c r="J45" s="112">
        <f t="shared" si="0"/>
        <v>12.620000000000001</v>
      </c>
      <c r="K45" s="210" t="s">
        <v>252</v>
      </c>
      <c r="L45" s="108">
        <v>2022</v>
      </c>
      <c r="M45" s="108">
        <v>1652</v>
      </c>
      <c r="N45" s="109" t="s">
        <v>300</v>
      </c>
      <c r="O45" s="111" t="s">
        <v>247</v>
      </c>
      <c r="P45" s="109" t="s">
        <v>248</v>
      </c>
      <c r="Q45" s="109" t="s">
        <v>248</v>
      </c>
      <c r="R45" s="108">
        <v>3</v>
      </c>
      <c r="S45" s="111" t="s">
        <v>122</v>
      </c>
      <c r="T45" s="108">
        <v>1080203</v>
      </c>
      <c r="U45" s="108">
        <v>2890</v>
      </c>
      <c r="V45" s="108">
        <v>1220</v>
      </c>
      <c r="W45" s="108">
        <v>99</v>
      </c>
      <c r="X45" s="113">
        <v>2021</v>
      </c>
      <c r="Y45" s="113">
        <v>472</v>
      </c>
      <c r="Z45" s="113">
        <v>0</v>
      </c>
      <c r="AA45" s="114" t="s">
        <v>167</v>
      </c>
      <c r="AB45" s="108">
        <v>342</v>
      </c>
      <c r="AC45" s="109" t="s">
        <v>158</v>
      </c>
      <c r="AD45" s="211" t="s">
        <v>249</v>
      </c>
      <c r="AE45" s="211" t="s">
        <v>160</v>
      </c>
      <c r="AF45" s="212">
        <f t="shared" si="1"/>
        <v>-47</v>
      </c>
      <c r="AG45" s="213">
        <f t="shared" si="2"/>
        <v>12.620000000000001</v>
      </c>
      <c r="AH45" s="214">
        <f t="shared" si="3"/>
        <v>-593.1400000000001</v>
      </c>
      <c r="AI45" s="215" t="s">
        <v>127</v>
      </c>
    </row>
    <row r="46" spans="1:35" ht="15">
      <c r="A46" s="108">
        <v>2022</v>
      </c>
      <c r="B46" s="108">
        <v>144</v>
      </c>
      <c r="C46" s="109" t="s">
        <v>167</v>
      </c>
      <c r="D46" s="208" t="s">
        <v>310</v>
      </c>
      <c r="E46" s="109" t="s">
        <v>219</v>
      </c>
      <c r="F46" s="209" t="s">
        <v>283</v>
      </c>
      <c r="G46" s="112">
        <v>483.34</v>
      </c>
      <c r="H46" s="112">
        <v>23.02</v>
      </c>
      <c r="I46" s="107" t="s">
        <v>118</v>
      </c>
      <c r="J46" s="112">
        <f t="shared" si="0"/>
        <v>460.32</v>
      </c>
      <c r="K46" s="210" t="s">
        <v>284</v>
      </c>
      <c r="L46" s="108">
        <v>2022</v>
      </c>
      <c r="M46" s="108">
        <v>1508</v>
      </c>
      <c r="N46" s="109" t="s">
        <v>235</v>
      </c>
      <c r="O46" s="111" t="s">
        <v>285</v>
      </c>
      <c r="P46" s="109" t="s">
        <v>286</v>
      </c>
      <c r="Q46" s="109" t="s">
        <v>286</v>
      </c>
      <c r="R46" s="108">
        <v>3</v>
      </c>
      <c r="S46" s="111" t="s">
        <v>122</v>
      </c>
      <c r="T46" s="108">
        <v>1010203</v>
      </c>
      <c r="U46" s="108">
        <v>140</v>
      </c>
      <c r="V46" s="108">
        <v>130</v>
      </c>
      <c r="W46" s="108">
        <v>3</v>
      </c>
      <c r="X46" s="113">
        <v>2022</v>
      </c>
      <c r="Y46" s="113">
        <v>416</v>
      </c>
      <c r="Z46" s="113">
        <v>0</v>
      </c>
      <c r="AA46" s="114" t="s">
        <v>167</v>
      </c>
      <c r="AB46" s="108">
        <v>334</v>
      </c>
      <c r="AC46" s="109" t="s">
        <v>158</v>
      </c>
      <c r="AD46" s="211" t="s">
        <v>239</v>
      </c>
      <c r="AE46" s="211" t="s">
        <v>160</v>
      </c>
      <c r="AF46" s="212">
        <f t="shared" si="1"/>
        <v>-42</v>
      </c>
      <c r="AG46" s="213">
        <f t="shared" si="2"/>
        <v>460.32</v>
      </c>
      <c r="AH46" s="214">
        <f t="shared" si="3"/>
        <v>-19333.44</v>
      </c>
      <c r="AI46" s="215" t="s">
        <v>127</v>
      </c>
    </row>
    <row r="47" spans="1:35" ht="15">
      <c r="A47" s="108">
        <v>2022</v>
      </c>
      <c r="B47" s="108">
        <v>145</v>
      </c>
      <c r="C47" s="109" t="s">
        <v>311</v>
      </c>
      <c r="D47" s="208" t="s">
        <v>312</v>
      </c>
      <c r="E47" s="109" t="s">
        <v>167</v>
      </c>
      <c r="F47" s="209" t="s">
        <v>313</v>
      </c>
      <c r="G47" s="112">
        <v>1173.64</v>
      </c>
      <c r="H47" s="112">
        <v>211.64</v>
      </c>
      <c r="I47" s="107" t="s">
        <v>127</v>
      </c>
      <c r="J47" s="112">
        <f t="shared" si="0"/>
        <v>1173.64</v>
      </c>
      <c r="K47" s="210" t="s">
        <v>123</v>
      </c>
      <c r="L47" s="108">
        <v>2022</v>
      </c>
      <c r="M47" s="108">
        <v>1812</v>
      </c>
      <c r="N47" s="109" t="s">
        <v>314</v>
      </c>
      <c r="O47" s="111" t="s">
        <v>315</v>
      </c>
      <c r="P47" s="109" t="s">
        <v>316</v>
      </c>
      <c r="Q47" s="109" t="s">
        <v>317</v>
      </c>
      <c r="R47" s="108">
        <v>2</v>
      </c>
      <c r="S47" s="111" t="s">
        <v>238</v>
      </c>
      <c r="T47" s="108">
        <v>1010203</v>
      </c>
      <c r="U47" s="108">
        <v>140</v>
      </c>
      <c r="V47" s="108">
        <v>240</v>
      </c>
      <c r="W47" s="108">
        <v>99</v>
      </c>
      <c r="X47" s="113">
        <v>2022</v>
      </c>
      <c r="Y47" s="113">
        <v>31</v>
      </c>
      <c r="Z47" s="113">
        <v>0</v>
      </c>
      <c r="AA47" s="114" t="s">
        <v>148</v>
      </c>
      <c r="AB47" s="108">
        <v>589</v>
      </c>
      <c r="AC47" s="109" t="s">
        <v>124</v>
      </c>
      <c r="AD47" s="211" t="s">
        <v>318</v>
      </c>
      <c r="AE47" s="211" t="s">
        <v>319</v>
      </c>
      <c r="AF47" s="212">
        <f t="shared" si="1"/>
        <v>-3</v>
      </c>
      <c r="AG47" s="213">
        <f t="shared" si="2"/>
        <v>1173.64</v>
      </c>
      <c r="AH47" s="214">
        <f t="shared" si="3"/>
        <v>-3520.92</v>
      </c>
      <c r="AI47" s="215" t="s">
        <v>127</v>
      </c>
    </row>
    <row r="48" spans="1:35" ht="15">
      <c r="A48" s="108">
        <v>2022</v>
      </c>
      <c r="B48" s="108">
        <v>146</v>
      </c>
      <c r="C48" s="109" t="s">
        <v>311</v>
      </c>
      <c r="D48" s="208" t="s">
        <v>320</v>
      </c>
      <c r="E48" s="109" t="s">
        <v>160</v>
      </c>
      <c r="F48" s="209" t="s">
        <v>321</v>
      </c>
      <c r="G48" s="112">
        <v>10.81</v>
      </c>
      <c r="H48" s="112">
        <v>1.95</v>
      </c>
      <c r="I48" s="107" t="s">
        <v>118</v>
      </c>
      <c r="J48" s="112">
        <f t="shared" si="0"/>
        <v>8.860000000000001</v>
      </c>
      <c r="K48" s="210" t="s">
        <v>322</v>
      </c>
      <c r="L48" s="108">
        <v>2022</v>
      </c>
      <c r="M48" s="108">
        <v>1932</v>
      </c>
      <c r="N48" s="109" t="s">
        <v>323</v>
      </c>
      <c r="O48" s="111" t="s">
        <v>324</v>
      </c>
      <c r="P48" s="109" t="s">
        <v>325</v>
      </c>
      <c r="Q48" s="109" t="s">
        <v>326</v>
      </c>
      <c r="R48" s="108">
        <v>3</v>
      </c>
      <c r="S48" s="111" t="s">
        <v>122</v>
      </c>
      <c r="T48" s="108">
        <v>1080102</v>
      </c>
      <c r="U48" s="108">
        <v>2770</v>
      </c>
      <c r="V48" s="108">
        <v>1170</v>
      </c>
      <c r="W48" s="108">
        <v>3</v>
      </c>
      <c r="X48" s="113">
        <v>2022</v>
      </c>
      <c r="Y48" s="113">
        <v>115</v>
      </c>
      <c r="Z48" s="113">
        <v>1</v>
      </c>
      <c r="AA48" s="114" t="s">
        <v>148</v>
      </c>
      <c r="AB48" s="108">
        <v>459</v>
      </c>
      <c r="AC48" s="109" t="s">
        <v>198</v>
      </c>
      <c r="AD48" s="211" t="s">
        <v>327</v>
      </c>
      <c r="AE48" s="211" t="s">
        <v>138</v>
      </c>
      <c r="AF48" s="212">
        <f t="shared" si="1"/>
        <v>-37</v>
      </c>
      <c r="AG48" s="213">
        <f t="shared" si="2"/>
        <v>8.860000000000001</v>
      </c>
      <c r="AH48" s="214">
        <f t="shared" si="3"/>
        <v>-327.82000000000005</v>
      </c>
      <c r="AI48" s="215" t="s">
        <v>127</v>
      </c>
    </row>
    <row r="49" spans="1:35" ht="15">
      <c r="A49" s="108">
        <v>2022</v>
      </c>
      <c r="B49" s="108">
        <v>147</v>
      </c>
      <c r="C49" s="109" t="s">
        <v>311</v>
      </c>
      <c r="D49" s="208" t="s">
        <v>328</v>
      </c>
      <c r="E49" s="109" t="s">
        <v>160</v>
      </c>
      <c r="F49" s="209" t="s">
        <v>329</v>
      </c>
      <c r="G49" s="112">
        <v>270.29</v>
      </c>
      <c r="H49" s="112">
        <v>48.74</v>
      </c>
      <c r="I49" s="107" t="s">
        <v>118</v>
      </c>
      <c r="J49" s="112">
        <f t="shared" si="0"/>
        <v>221.55</v>
      </c>
      <c r="K49" s="210" t="s">
        <v>330</v>
      </c>
      <c r="L49" s="108">
        <v>2022</v>
      </c>
      <c r="M49" s="108">
        <v>1923</v>
      </c>
      <c r="N49" s="109" t="s">
        <v>323</v>
      </c>
      <c r="O49" s="111" t="s">
        <v>324</v>
      </c>
      <c r="P49" s="109" t="s">
        <v>325</v>
      </c>
      <c r="Q49" s="109" t="s">
        <v>326</v>
      </c>
      <c r="R49" s="108">
        <v>3</v>
      </c>
      <c r="S49" s="111" t="s">
        <v>122</v>
      </c>
      <c r="T49" s="108">
        <v>1010202</v>
      </c>
      <c r="U49" s="108">
        <v>130</v>
      </c>
      <c r="V49" s="108">
        <v>130</v>
      </c>
      <c r="W49" s="108">
        <v>1</v>
      </c>
      <c r="X49" s="113">
        <v>2022</v>
      </c>
      <c r="Y49" s="113">
        <v>118</v>
      </c>
      <c r="Z49" s="113">
        <v>2</v>
      </c>
      <c r="AA49" s="114" t="s">
        <v>148</v>
      </c>
      <c r="AB49" s="108">
        <v>453</v>
      </c>
      <c r="AC49" s="109" t="s">
        <v>198</v>
      </c>
      <c r="AD49" s="211" t="s">
        <v>327</v>
      </c>
      <c r="AE49" s="211" t="s">
        <v>138</v>
      </c>
      <c r="AF49" s="212">
        <f t="shared" si="1"/>
        <v>-37</v>
      </c>
      <c r="AG49" s="213">
        <f t="shared" si="2"/>
        <v>221.55</v>
      </c>
      <c r="AH49" s="214">
        <f t="shared" si="3"/>
        <v>-8197.35</v>
      </c>
      <c r="AI49" s="215" t="s">
        <v>127</v>
      </c>
    </row>
    <row r="50" spans="1:35" ht="15">
      <c r="A50" s="108">
        <v>2022</v>
      </c>
      <c r="B50" s="108">
        <v>148</v>
      </c>
      <c r="C50" s="109" t="s">
        <v>311</v>
      </c>
      <c r="D50" s="208" t="s">
        <v>331</v>
      </c>
      <c r="E50" s="109" t="s">
        <v>160</v>
      </c>
      <c r="F50" s="209" t="s">
        <v>332</v>
      </c>
      <c r="G50" s="112">
        <v>186.06</v>
      </c>
      <c r="H50" s="112">
        <v>26.28</v>
      </c>
      <c r="I50" s="107" t="s">
        <v>118</v>
      </c>
      <c r="J50" s="112">
        <f t="shared" si="0"/>
        <v>159.78</v>
      </c>
      <c r="K50" s="210" t="s">
        <v>330</v>
      </c>
      <c r="L50" s="108">
        <v>2022</v>
      </c>
      <c r="M50" s="108">
        <v>1926</v>
      </c>
      <c r="N50" s="109" t="s">
        <v>323</v>
      </c>
      <c r="O50" s="111" t="s">
        <v>324</v>
      </c>
      <c r="P50" s="109" t="s">
        <v>325</v>
      </c>
      <c r="Q50" s="109" t="s">
        <v>326</v>
      </c>
      <c r="R50" s="108">
        <v>3</v>
      </c>
      <c r="S50" s="111" t="s">
        <v>122</v>
      </c>
      <c r="T50" s="108">
        <v>1010202</v>
      </c>
      <c r="U50" s="108">
        <v>130</v>
      </c>
      <c r="V50" s="108">
        <v>130</v>
      </c>
      <c r="W50" s="108">
        <v>4</v>
      </c>
      <c r="X50" s="113">
        <v>2022</v>
      </c>
      <c r="Y50" s="113">
        <v>119</v>
      </c>
      <c r="Z50" s="113">
        <v>1</v>
      </c>
      <c r="AA50" s="114" t="s">
        <v>148</v>
      </c>
      <c r="AB50" s="108">
        <v>456</v>
      </c>
      <c r="AC50" s="109" t="s">
        <v>198</v>
      </c>
      <c r="AD50" s="211" t="s">
        <v>327</v>
      </c>
      <c r="AE50" s="211" t="s">
        <v>138</v>
      </c>
      <c r="AF50" s="212">
        <f t="shared" si="1"/>
        <v>-37</v>
      </c>
      <c r="AG50" s="213">
        <f t="shared" si="2"/>
        <v>159.78</v>
      </c>
      <c r="AH50" s="214">
        <f t="shared" si="3"/>
        <v>-5911.86</v>
      </c>
      <c r="AI50" s="215" t="s">
        <v>127</v>
      </c>
    </row>
    <row r="51" spans="1:35" ht="15">
      <c r="A51" s="108">
        <v>2022</v>
      </c>
      <c r="B51" s="108">
        <v>149</v>
      </c>
      <c r="C51" s="109" t="s">
        <v>311</v>
      </c>
      <c r="D51" s="208" t="s">
        <v>333</v>
      </c>
      <c r="E51" s="109" t="s">
        <v>160</v>
      </c>
      <c r="F51" s="209" t="s">
        <v>334</v>
      </c>
      <c r="G51" s="112">
        <v>15.8</v>
      </c>
      <c r="H51" s="112">
        <v>2.85</v>
      </c>
      <c r="I51" s="107" t="s">
        <v>118</v>
      </c>
      <c r="J51" s="112">
        <f t="shared" si="0"/>
        <v>12.950000000000001</v>
      </c>
      <c r="K51" s="210" t="s">
        <v>322</v>
      </c>
      <c r="L51" s="108">
        <v>2022</v>
      </c>
      <c r="M51" s="108">
        <v>1925</v>
      </c>
      <c r="N51" s="109" t="s">
        <v>323</v>
      </c>
      <c r="O51" s="111" t="s">
        <v>324</v>
      </c>
      <c r="P51" s="109" t="s">
        <v>325</v>
      </c>
      <c r="Q51" s="109" t="s">
        <v>326</v>
      </c>
      <c r="R51" s="108">
        <v>3</v>
      </c>
      <c r="S51" s="111" t="s">
        <v>122</v>
      </c>
      <c r="T51" s="108">
        <v>1080102</v>
      </c>
      <c r="U51" s="108">
        <v>2770</v>
      </c>
      <c r="V51" s="108">
        <v>1170</v>
      </c>
      <c r="W51" s="108">
        <v>3</v>
      </c>
      <c r="X51" s="113">
        <v>2022</v>
      </c>
      <c r="Y51" s="113">
        <v>115</v>
      </c>
      <c r="Z51" s="113">
        <v>2</v>
      </c>
      <c r="AA51" s="114" t="s">
        <v>148</v>
      </c>
      <c r="AB51" s="108">
        <v>460</v>
      </c>
      <c r="AC51" s="109" t="s">
        <v>198</v>
      </c>
      <c r="AD51" s="211" t="s">
        <v>327</v>
      </c>
      <c r="AE51" s="211" t="s">
        <v>138</v>
      </c>
      <c r="AF51" s="212">
        <f t="shared" si="1"/>
        <v>-37</v>
      </c>
      <c r="AG51" s="213">
        <f t="shared" si="2"/>
        <v>12.950000000000001</v>
      </c>
      <c r="AH51" s="214">
        <f t="shared" si="3"/>
        <v>-479.15000000000003</v>
      </c>
      <c r="AI51" s="215" t="s">
        <v>127</v>
      </c>
    </row>
    <row r="52" spans="1:35" ht="15">
      <c r="A52" s="108">
        <v>2022</v>
      </c>
      <c r="B52" s="108">
        <v>150</v>
      </c>
      <c r="C52" s="109" t="s">
        <v>311</v>
      </c>
      <c r="D52" s="208" t="s">
        <v>335</v>
      </c>
      <c r="E52" s="109" t="s">
        <v>160</v>
      </c>
      <c r="F52" s="209" t="s">
        <v>336</v>
      </c>
      <c r="G52" s="112">
        <v>107.1</v>
      </c>
      <c r="H52" s="112">
        <v>19.31</v>
      </c>
      <c r="I52" s="107" t="s">
        <v>118</v>
      </c>
      <c r="J52" s="112">
        <f t="shared" si="0"/>
        <v>87.78999999999999</v>
      </c>
      <c r="K52" s="210" t="s">
        <v>330</v>
      </c>
      <c r="L52" s="108">
        <v>2022</v>
      </c>
      <c r="M52" s="108">
        <v>1927</v>
      </c>
      <c r="N52" s="109" t="s">
        <v>323</v>
      </c>
      <c r="O52" s="111" t="s">
        <v>324</v>
      </c>
      <c r="P52" s="109" t="s">
        <v>325</v>
      </c>
      <c r="Q52" s="109" t="s">
        <v>326</v>
      </c>
      <c r="R52" s="108">
        <v>3</v>
      </c>
      <c r="S52" s="111" t="s">
        <v>122</v>
      </c>
      <c r="T52" s="108">
        <v>1010202</v>
      </c>
      <c r="U52" s="108">
        <v>130</v>
      </c>
      <c r="V52" s="108">
        <v>130</v>
      </c>
      <c r="W52" s="108">
        <v>4</v>
      </c>
      <c r="X52" s="113">
        <v>2022</v>
      </c>
      <c r="Y52" s="113">
        <v>119</v>
      </c>
      <c r="Z52" s="113">
        <v>3</v>
      </c>
      <c r="AA52" s="114" t="s">
        <v>148</v>
      </c>
      <c r="AB52" s="108">
        <v>458</v>
      </c>
      <c r="AC52" s="109" t="s">
        <v>198</v>
      </c>
      <c r="AD52" s="211" t="s">
        <v>327</v>
      </c>
      <c r="AE52" s="211" t="s">
        <v>138</v>
      </c>
      <c r="AF52" s="212">
        <f t="shared" si="1"/>
        <v>-37</v>
      </c>
      <c r="AG52" s="213">
        <f t="shared" si="2"/>
        <v>87.78999999999999</v>
      </c>
      <c r="AH52" s="214">
        <f t="shared" si="3"/>
        <v>-3248.2299999999996</v>
      </c>
      <c r="AI52" s="215" t="s">
        <v>127</v>
      </c>
    </row>
    <row r="53" spans="1:35" ht="15">
      <c r="A53" s="108">
        <v>2022</v>
      </c>
      <c r="B53" s="108">
        <v>151</v>
      </c>
      <c r="C53" s="109" t="s">
        <v>311</v>
      </c>
      <c r="D53" s="208" t="s">
        <v>337</v>
      </c>
      <c r="E53" s="109" t="s">
        <v>160</v>
      </c>
      <c r="F53" s="209" t="s">
        <v>338</v>
      </c>
      <c r="G53" s="112">
        <v>5.64</v>
      </c>
      <c r="H53" s="112">
        <v>1.02</v>
      </c>
      <c r="I53" s="107" t="s">
        <v>118</v>
      </c>
      <c r="J53" s="112">
        <f t="shared" si="0"/>
        <v>4.619999999999999</v>
      </c>
      <c r="K53" s="210" t="s">
        <v>322</v>
      </c>
      <c r="L53" s="108">
        <v>2022</v>
      </c>
      <c r="M53" s="108">
        <v>1933</v>
      </c>
      <c r="N53" s="109" t="s">
        <v>323</v>
      </c>
      <c r="O53" s="111" t="s">
        <v>324</v>
      </c>
      <c r="P53" s="109" t="s">
        <v>325</v>
      </c>
      <c r="Q53" s="109" t="s">
        <v>326</v>
      </c>
      <c r="R53" s="108">
        <v>3</v>
      </c>
      <c r="S53" s="111" t="s">
        <v>122</v>
      </c>
      <c r="T53" s="108">
        <v>1080102</v>
      </c>
      <c r="U53" s="108">
        <v>2770</v>
      </c>
      <c r="V53" s="108">
        <v>1170</v>
      </c>
      <c r="W53" s="108">
        <v>3</v>
      </c>
      <c r="X53" s="113">
        <v>2022</v>
      </c>
      <c r="Y53" s="113">
        <v>115</v>
      </c>
      <c r="Z53" s="113">
        <v>3</v>
      </c>
      <c r="AA53" s="114" t="s">
        <v>148</v>
      </c>
      <c r="AB53" s="108">
        <v>461</v>
      </c>
      <c r="AC53" s="109" t="s">
        <v>198</v>
      </c>
      <c r="AD53" s="211" t="s">
        <v>327</v>
      </c>
      <c r="AE53" s="211" t="s">
        <v>138</v>
      </c>
      <c r="AF53" s="212">
        <f t="shared" si="1"/>
        <v>-37</v>
      </c>
      <c r="AG53" s="213">
        <f t="shared" si="2"/>
        <v>4.619999999999999</v>
      </c>
      <c r="AH53" s="214">
        <f t="shared" si="3"/>
        <v>-170.93999999999997</v>
      </c>
      <c r="AI53" s="215" t="s">
        <v>127</v>
      </c>
    </row>
    <row r="54" spans="1:35" ht="15">
      <c r="A54" s="108">
        <v>2022</v>
      </c>
      <c r="B54" s="108">
        <v>152</v>
      </c>
      <c r="C54" s="109" t="s">
        <v>311</v>
      </c>
      <c r="D54" s="208" t="s">
        <v>339</v>
      </c>
      <c r="E54" s="109" t="s">
        <v>160</v>
      </c>
      <c r="F54" s="209" t="s">
        <v>340</v>
      </c>
      <c r="G54" s="112">
        <v>142.53</v>
      </c>
      <c r="H54" s="112">
        <v>25.7</v>
      </c>
      <c r="I54" s="107" t="s">
        <v>118</v>
      </c>
      <c r="J54" s="112">
        <f t="shared" si="0"/>
        <v>116.83</v>
      </c>
      <c r="K54" s="210" t="s">
        <v>330</v>
      </c>
      <c r="L54" s="108">
        <v>2022</v>
      </c>
      <c r="M54" s="108">
        <v>1938</v>
      </c>
      <c r="N54" s="109" t="s">
        <v>323</v>
      </c>
      <c r="O54" s="111" t="s">
        <v>324</v>
      </c>
      <c r="P54" s="109" t="s">
        <v>325</v>
      </c>
      <c r="Q54" s="109" t="s">
        <v>326</v>
      </c>
      <c r="R54" s="108">
        <v>3</v>
      </c>
      <c r="S54" s="111" t="s">
        <v>122</v>
      </c>
      <c r="T54" s="108">
        <v>1010202</v>
      </c>
      <c r="U54" s="108">
        <v>130</v>
      </c>
      <c r="V54" s="108">
        <v>130</v>
      </c>
      <c r="W54" s="108">
        <v>1</v>
      </c>
      <c r="X54" s="113">
        <v>2022</v>
      </c>
      <c r="Y54" s="113">
        <v>118</v>
      </c>
      <c r="Z54" s="113">
        <v>3</v>
      </c>
      <c r="AA54" s="114" t="s">
        <v>148</v>
      </c>
      <c r="AB54" s="108">
        <v>454</v>
      </c>
      <c r="AC54" s="109" t="s">
        <v>198</v>
      </c>
      <c r="AD54" s="211" t="s">
        <v>327</v>
      </c>
      <c r="AE54" s="211" t="s">
        <v>138</v>
      </c>
      <c r="AF54" s="212">
        <f t="shared" si="1"/>
        <v>-37</v>
      </c>
      <c r="AG54" s="213">
        <f t="shared" si="2"/>
        <v>116.83</v>
      </c>
      <c r="AH54" s="214">
        <f t="shared" si="3"/>
        <v>-4322.71</v>
      </c>
      <c r="AI54" s="215" t="s">
        <v>127</v>
      </c>
    </row>
    <row r="55" spans="1:35" ht="15">
      <c r="A55" s="108">
        <v>2022</v>
      </c>
      <c r="B55" s="108">
        <v>153</v>
      </c>
      <c r="C55" s="109" t="s">
        <v>311</v>
      </c>
      <c r="D55" s="208" t="s">
        <v>341</v>
      </c>
      <c r="E55" s="109" t="s">
        <v>160</v>
      </c>
      <c r="F55" s="209" t="s">
        <v>342</v>
      </c>
      <c r="G55" s="112">
        <v>162.26</v>
      </c>
      <c r="H55" s="112">
        <v>27.67</v>
      </c>
      <c r="I55" s="107" t="s">
        <v>118</v>
      </c>
      <c r="J55" s="112">
        <f t="shared" si="0"/>
        <v>134.58999999999997</v>
      </c>
      <c r="K55" s="210" t="s">
        <v>330</v>
      </c>
      <c r="L55" s="108">
        <v>2022</v>
      </c>
      <c r="M55" s="108">
        <v>1939</v>
      </c>
      <c r="N55" s="109" t="s">
        <v>323</v>
      </c>
      <c r="O55" s="111" t="s">
        <v>324</v>
      </c>
      <c r="P55" s="109" t="s">
        <v>325</v>
      </c>
      <c r="Q55" s="109" t="s">
        <v>326</v>
      </c>
      <c r="R55" s="108">
        <v>3</v>
      </c>
      <c r="S55" s="111" t="s">
        <v>122</v>
      </c>
      <c r="T55" s="108">
        <v>1010202</v>
      </c>
      <c r="U55" s="108">
        <v>130</v>
      </c>
      <c r="V55" s="108">
        <v>130</v>
      </c>
      <c r="W55" s="108">
        <v>4</v>
      </c>
      <c r="X55" s="113">
        <v>2022</v>
      </c>
      <c r="Y55" s="113">
        <v>119</v>
      </c>
      <c r="Z55" s="113">
        <v>2</v>
      </c>
      <c r="AA55" s="114" t="s">
        <v>148</v>
      </c>
      <c r="AB55" s="108">
        <v>457</v>
      </c>
      <c r="AC55" s="109" t="s">
        <v>198</v>
      </c>
      <c r="AD55" s="211" t="s">
        <v>327</v>
      </c>
      <c r="AE55" s="211" t="s">
        <v>138</v>
      </c>
      <c r="AF55" s="212">
        <f t="shared" si="1"/>
        <v>-37</v>
      </c>
      <c r="AG55" s="213">
        <f t="shared" si="2"/>
        <v>134.58999999999997</v>
      </c>
      <c r="AH55" s="214">
        <f t="shared" si="3"/>
        <v>-4979.829999999999</v>
      </c>
      <c r="AI55" s="215" t="s">
        <v>127</v>
      </c>
    </row>
    <row r="56" spans="1:35" ht="15">
      <c r="A56" s="108">
        <v>2022</v>
      </c>
      <c r="B56" s="108">
        <v>154</v>
      </c>
      <c r="C56" s="109" t="s">
        <v>311</v>
      </c>
      <c r="D56" s="208" t="s">
        <v>343</v>
      </c>
      <c r="E56" s="109" t="s">
        <v>160</v>
      </c>
      <c r="F56" s="209" t="s">
        <v>344</v>
      </c>
      <c r="G56" s="112">
        <v>329.51</v>
      </c>
      <c r="H56" s="112">
        <v>59.42</v>
      </c>
      <c r="I56" s="107" t="s">
        <v>118</v>
      </c>
      <c r="J56" s="112">
        <f t="shared" si="0"/>
        <v>270.09</v>
      </c>
      <c r="K56" s="210" t="s">
        <v>330</v>
      </c>
      <c r="L56" s="108">
        <v>2022</v>
      </c>
      <c r="M56" s="108">
        <v>1921</v>
      </c>
      <c r="N56" s="109" t="s">
        <v>323</v>
      </c>
      <c r="O56" s="111" t="s">
        <v>324</v>
      </c>
      <c r="P56" s="109" t="s">
        <v>325</v>
      </c>
      <c r="Q56" s="109" t="s">
        <v>326</v>
      </c>
      <c r="R56" s="108">
        <v>3</v>
      </c>
      <c r="S56" s="111" t="s">
        <v>122</v>
      </c>
      <c r="T56" s="108">
        <v>1010202</v>
      </c>
      <c r="U56" s="108">
        <v>130</v>
      </c>
      <c r="V56" s="108">
        <v>130</v>
      </c>
      <c r="W56" s="108">
        <v>1</v>
      </c>
      <c r="X56" s="113">
        <v>2022</v>
      </c>
      <c r="Y56" s="113">
        <v>118</v>
      </c>
      <c r="Z56" s="113">
        <v>4</v>
      </c>
      <c r="AA56" s="114" t="s">
        <v>148</v>
      </c>
      <c r="AB56" s="108">
        <v>455</v>
      </c>
      <c r="AC56" s="109" t="s">
        <v>198</v>
      </c>
      <c r="AD56" s="211" t="s">
        <v>327</v>
      </c>
      <c r="AE56" s="211" t="s">
        <v>138</v>
      </c>
      <c r="AF56" s="212">
        <f t="shared" si="1"/>
        <v>-37</v>
      </c>
      <c r="AG56" s="213">
        <f t="shared" si="2"/>
        <v>270.09</v>
      </c>
      <c r="AH56" s="214">
        <f t="shared" si="3"/>
        <v>-9993.33</v>
      </c>
      <c r="AI56" s="215" t="s">
        <v>127</v>
      </c>
    </row>
    <row r="57" spans="1:35" ht="15">
      <c r="A57" s="108">
        <v>2022</v>
      </c>
      <c r="B57" s="108">
        <v>155</v>
      </c>
      <c r="C57" s="109" t="s">
        <v>311</v>
      </c>
      <c r="D57" s="208" t="s">
        <v>345</v>
      </c>
      <c r="E57" s="109" t="s">
        <v>346</v>
      </c>
      <c r="F57" s="209" t="s">
        <v>302</v>
      </c>
      <c r="G57" s="112">
        <v>1172.36</v>
      </c>
      <c r="H57" s="112">
        <v>211.41</v>
      </c>
      <c r="I57" s="107" t="s">
        <v>118</v>
      </c>
      <c r="J57" s="112">
        <f t="shared" si="0"/>
        <v>960.9499999999999</v>
      </c>
      <c r="K57" s="210" t="s">
        <v>303</v>
      </c>
      <c r="L57" s="108">
        <v>2022</v>
      </c>
      <c r="M57" s="108">
        <v>1871</v>
      </c>
      <c r="N57" s="109" t="s">
        <v>158</v>
      </c>
      <c r="O57" s="111" t="s">
        <v>304</v>
      </c>
      <c r="P57" s="109" t="s">
        <v>305</v>
      </c>
      <c r="Q57" s="109" t="s">
        <v>306</v>
      </c>
      <c r="R57" s="108">
        <v>3</v>
      </c>
      <c r="S57" s="111" t="s">
        <v>122</v>
      </c>
      <c r="T57" s="108">
        <v>1080203</v>
      </c>
      <c r="U57" s="108">
        <v>2890</v>
      </c>
      <c r="V57" s="108">
        <v>1230</v>
      </c>
      <c r="W57" s="108">
        <v>2</v>
      </c>
      <c r="X57" s="113">
        <v>2022</v>
      </c>
      <c r="Y57" s="113">
        <v>408</v>
      </c>
      <c r="Z57" s="113">
        <v>0</v>
      </c>
      <c r="AA57" s="114" t="s">
        <v>148</v>
      </c>
      <c r="AB57" s="108">
        <v>462</v>
      </c>
      <c r="AC57" s="109" t="s">
        <v>198</v>
      </c>
      <c r="AD57" s="211" t="s">
        <v>347</v>
      </c>
      <c r="AE57" s="211" t="s">
        <v>138</v>
      </c>
      <c r="AF57" s="212">
        <f t="shared" si="1"/>
        <v>-34</v>
      </c>
      <c r="AG57" s="213">
        <f t="shared" si="2"/>
        <v>960.9499999999999</v>
      </c>
      <c r="AH57" s="214">
        <f t="shared" si="3"/>
        <v>-32672.3</v>
      </c>
      <c r="AI57" s="215" t="s">
        <v>127</v>
      </c>
    </row>
    <row r="58" spans="1:35" ht="15">
      <c r="A58" s="108">
        <v>2022</v>
      </c>
      <c r="B58" s="108">
        <v>156</v>
      </c>
      <c r="C58" s="109" t="s">
        <v>311</v>
      </c>
      <c r="D58" s="208" t="s">
        <v>348</v>
      </c>
      <c r="E58" s="109" t="s">
        <v>346</v>
      </c>
      <c r="F58" s="209" t="s">
        <v>205</v>
      </c>
      <c r="G58" s="112">
        <v>57.92</v>
      </c>
      <c r="H58" s="112">
        <v>10.44</v>
      </c>
      <c r="I58" s="107" t="s">
        <v>118</v>
      </c>
      <c r="J58" s="112">
        <f t="shared" si="0"/>
        <v>47.480000000000004</v>
      </c>
      <c r="K58" s="210" t="s">
        <v>206</v>
      </c>
      <c r="L58" s="108">
        <v>2022</v>
      </c>
      <c r="M58" s="108">
        <v>1928</v>
      </c>
      <c r="N58" s="109" t="s">
        <v>323</v>
      </c>
      <c r="O58" s="111" t="s">
        <v>207</v>
      </c>
      <c r="P58" s="109" t="s">
        <v>208</v>
      </c>
      <c r="Q58" s="109" t="s">
        <v>208</v>
      </c>
      <c r="R58" s="108">
        <v>3</v>
      </c>
      <c r="S58" s="111" t="s">
        <v>122</v>
      </c>
      <c r="T58" s="108">
        <v>1010602</v>
      </c>
      <c r="U58" s="108">
        <v>570</v>
      </c>
      <c r="V58" s="108">
        <v>330</v>
      </c>
      <c r="W58" s="108">
        <v>4</v>
      </c>
      <c r="X58" s="113">
        <v>2022</v>
      </c>
      <c r="Y58" s="113">
        <v>196</v>
      </c>
      <c r="Z58" s="113">
        <v>0</v>
      </c>
      <c r="AA58" s="114" t="s">
        <v>148</v>
      </c>
      <c r="AB58" s="108">
        <v>464</v>
      </c>
      <c r="AC58" s="109" t="s">
        <v>198</v>
      </c>
      <c r="AD58" s="211" t="s">
        <v>349</v>
      </c>
      <c r="AE58" s="211" t="s">
        <v>138</v>
      </c>
      <c r="AF58" s="212">
        <f t="shared" si="1"/>
        <v>-36</v>
      </c>
      <c r="AG58" s="213">
        <f t="shared" si="2"/>
        <v>47.480000000000004</v>
      </c>
      <c r="AH58" s="214">
        <f t="shared" si="3"/>
        <v>-1709.2800000000002</v>
      </c>
      <c r="AI58" s="215" t="s">
        <v>127</v>
      </c>
    </row>
    <row r="59" spans="1:35" ht="15">
      <c r="A59" s="108">
        <v>2022</v>
      </c>
      <c r="B59" s="108">
        <v>157</v>
      </c>
      <c r="C59" s="109" t="s">
        <v>311</v>
      </c>
      <c r="D59" s="208" t="s">
        <v>350</v>
      </c>
      <c r="E59" s="109" t="s">
        <v>346</v>
      </c>
      <c r="F59" s="209" t="s">
        <v>351</v>
      </c>
      <c r="G59" s="112">
        <v>118.66</v>
      </c>
      <c r="H59" s="112">
        <v>21.4</v>
      </c>
      <c r="I59" s="107" t="s">
        <v>118</v>
      </c>
      <c r="J59" s="112">
        <f t="shared" si="0"/>
        <v>97.25999999999999</v>
      </c>
      <c r="K59" s="210" t="s">
        <v>206</v>
      </c>
      <c r="L59" s="108">
        <v>2022</v>
      </c>
      <c r="M59" s="108">
        <v>1934</v>
      </c>
      <c r="N59" s="109" t="s">
        <v>323</v>
      </c>
      <c r="O59" s="111" t="s">
        <v>352</v>
      </c>
      <c r="P59" s="109" t="s">
        <v>353</v>
      </c>
      <c r="Q59" s="109" t="s">
        <v>353</v>
      </c>
      <c r="R59" s="108">
        <v>3</v>
      </c>
      <c r="S59" s="111" t="s">
        <v>122</v>
      </c>
      <c r="T59" s="108">
        <v>1080102</v>
      </c>
      <c r="U59" s="108">
        <v>2770</v>
      </c>
      <c r="V59" s="108">
        <v>1170</v>
      </c>
      <c r="W59" s="108">
        <v>2</v>
      </c>
      <c r="X59" s="113">
        <v>2022</v>
      </c>
      <c r="Y59" s="113">
        <v>200</v>
      </c>
      <c r="Z59" s="113">
        <v>0</v>
      </c>
      <c r="AA59" s="114" t="s">
        <v>148</v>
      </c>
      <c r="AB59" s="108">
        <v>505</v>
      </c>
      <c r="AC59" s="109" t="s">
        <v>174</v>
      </c>
      <c r="AD59" s="211" t="s">
        <v>327</v>
      </c>
      <c r="AE59" s="211" t="s">
        <v>176</v>
      </c>
      <c r="AF59" s="212">
        <f t="shared" si="1"/>
        <v>-25</v>
      </c>
      <c r="AG59" s="213">
        <f t="shared" si="2"/>
        <v>97.25999999999999</v>
      </c>
      <c r="AH59" s="214">
        <f t="shared" si="3"/>
        <v>-2431.5</v>
      </c>
      <c r="AI59" s="215" t="s">
        <v>127</v>
      </c>
    </row>
    <row r="60" spans="1:35" ht="15">
      <c r="A60" s="108">
        <v>2022</v>
      </c>
      <c r="B60" s="108">
        <v>158</v>
      </c>
      <c r="C60" s="109" t="s">
        <v>311</v>
      </c>
      <c r="D60" s="208" t="s">
        <v>354</v>
      </c>
      <c r="E60" s="109" t="s">
        <v>346</v>
      </c>
      <c r="F60" s="209" t="s">
        <v>220</v>
      </c>
      <c r="G60" s="112">
        <v>29.28</v>
      </c>
      <c r="H60" s="112">
        <v>5.28</v>
      </c>
      <c r="I60" s="107" t="s">
        <v>118</v>
      </c>
      <c r="J60" s="112">
        <f t="shared" si="0"/>
        <v>24</v>
      </c>
      <c r="K60" s="210" t="s">
        <v>221</v>
      </c>
      <c r="L60" s="108">
        <v>2022</v>
      </c>
      <c r="M60" s="108">
        <v>1814</v>
      </c>
      <c r="N60" s="109" t="s">
        <v>314</v>
      </c>
      <c r="O60" s="111" t="s">
        <v>223</v>
      </c>
      <c r="P60" s="109" t="s">
        <v>224</v>
      </c>
      <c r="Q60" s="109" t="s">
        <v>225</v>
      </c>
      <c r="R60" s="108">
        <v>1</v>
      </c>
      <c r="S60" s="111" t="s">
        <v>203</v>
      </c>
      <c r="T60" s="108">
        <v>1010203</v>
      </c>
      <c r="U60" s="108">
        <v>140</v>
      </c>
      <c r="V60" s="108">
        <v>130</v>
      </c>
      <c r="W60" s="108">
        <v>5</v>
      </c>
      <c r="X60" s="113">
        <v>2022</v>
      </c>
      <c r="Y60" s="113">
        <v>399</v>
      </c>
      <c r="Z60" s="113">
        <v>0</v>
      </c>
      <c r="AA60" s="114" t="s">
        <v>148</v>
      </c>
      <c r="AB60" s="108">
        <v>468</v>
      </c>
      <c r="AC60" s="109" t="s">
        <v>198</v>
      </c>
      <c r="AD60" s="211" t="s">
        <v>355</v>
      </c>
      <c r="AE60" s="211" t="s">
        <v>138</v>
      </c>
      <c r="AF60" s="212">
        <f t="shared" si="1"/>
        <v>-32</v>
      </c>
      <c r="AG60" s="213">
        <f t="shared" si="2"/>
        <v>24</v>
      </c>
      <c r="AH60" s="214">
        <f t="shared" si="3"/>
        <v>-768</v>
      </c>
      <c r="AI60" s="215" t="s">
        <v>127</v>
      </c>
    </row>
    <row r="61" spans="1:35" ht="15">
      <c r="A61" s="108">
        <v>2022</v>
      </c>
      <c r="B61" s="108">
        <v>159</v>
      </c>
      <c r="C61" s="109" t="s">
        <v>311</v>
      </c>
      <c r="D61" s="208" t="s">
        <v>356</v>
      </c>
      <c r="E61" s="109" t="s">
        <v>346</v>
      </c>
      <c r="F61" s="209" t="s">
        <v>357</v>
      </c>
      <c r="G61" s="112">
        <v>26096.85</v>
      </c>
      <c r="H61" s="112">
        <v>2372.44</v>
      </c>
      <c r="I61" s="107" t="s">
        <v>118</v>
      </c>
      <c r="J61" s="112">
        <f t="shared" si="0"/>
        <v>23724.41</v>
      </c>
      <c r="K61" s="210" t="s">
        <v>358</v>
      </c>
      <c r="L61" s="108">
        <v>2022</v>
      </c>
      <c r="M61" s="108">
        <v>1867</v>
      </c>
      <c r="N61" s="109" t="s">
        <v>158</v>
      </c>
      <c r="O61" s="111" t="s">
        <v>359</v>
      </c>
      <c r="P61" s="109" t="s">
        <v>360</v>
      </c>
      <c r="Q61" s="109" t="s">
        <v>360</v>
      </c>
      <c r="R61" s="108">
        <v>1</v>
      </c>
      <c r="S61" s="111" t="s">
        <v>203</v>
      </c>
      <c r="T61" s="108">
        <v>1090503</v>
      </c>
      <c r="U61" s="108">
        <v>3550</v>
      </c>
      <c r="V61" s="108">
        <v>1031</v>
      </c>
      <c r="W61" s="108">
        <v>99</v>
      </c>
      <c r="X61" s="113">
        <v>2022</v>
      </c>
      <c r="Y61" s="113">
        <v>107</v>
      </c>
      <c r="Z61" s="113">
        <v>0</v>
      </c>
      <c r="AA61" s="114" t="s">
        <v>148</v>
      </c>
      <c r="AB61" s="108">
        <v>504</v>
      </c>
      <c r="AC61" s="109" t="s">
        <v>174</v>
      </c>
      <c r="AD61" s="211" t="s">
        <v>361</v>
      </c>
      <c r="AE61" s="211" t="s">
        <v>176</v>
      </c>
      <c r="AF61" s="212">
        <f t="shared" si="1"/>
        <v>-21</v>
      </c>
      <c r="AG61" s="213">
        <f t="shared" si="2"/>
        <v>23724.41</v>
      </c>
      <c r="AH61" s="214">
        <f t="shared" si="3"/>
        <v>-498212.61</v>
      </c>
      <c r="AI61" s="215" t="s">
        <v>127</v>
      </c>
    </row>
    <row r="62" spans="1:35" ht="15">
      <c r="A62" s="108">
        <v>2022</v>
      </c>
      <c r="B62" s="108">
        <v>160</v>
      </c>
      <c r="C62" s="109" t="s">
        <v>311</v>
      </c>
      <c r="D62" s="208" t="s">
        <v>362</v>
      </c>
      <c r="E62" s="109" t="s">
        <v>346</v>
      </c>
      <c r="F62" s="209" t="s">
        <v>357</v>
      </c>
      <c r="G62" s="112">
        <v>10551.81</v>
      </c>
      <c r="H62" s="112">
        <v>959.26</v>
      </c>
      <c r="I62" s="107" t="s">
        <v>118</v>
      </c>
      <c r="J62" s="112">
        <f t="shared" si="0"/>
        <v>9592.55</v>
      </c>
      <c r="K62" s="210" t="s">
        <v>358</v>
      </c>
      <c r="L62" s="108">
        <v>2022</v>
      </c>
      <c r="M62" s="108">
        <v>1869</v>
      </c>
      <c r="N62" s="109" t="s">
        <v>158</v>
      </c>
      <c r="O62" s="111" t="s">
        <v>359</v>
      </c>
      <c r="P62" s="109" t="s">
        <v>360</v>
      </c>
      <c r="Q62" s="109" t="s">
        <v>360</v>
      </c>
      <c r="R62" s="108">
        <v>1</v>
      </c>
      <c r="S62" s="111" t="s">
        <v>203</v>
      </c>
      <c r="T62" s="108">
        <v>1090503</v>
      </c>
      <c r="U62" s="108">
        <v>3550</v>
      </c>
      <c r="V62" s="108">
        <v>1031</v>
      </c>
      <c r="W62" s="108">
        <v>99</v>
      </c>
      <c r="X62" s="113">
        <v>2022</v>
      </c>
      <c r="Y62" s="113">
        <v>107</v>
      </c>
      <c r="Z62" s="113">
        <v>0</v>
      </c>
      <c r="AA62" s="114" t="s">
        <v>148</v>
      </c>
      <c r="AB62" s="108">
        <v>504</v>
      </c>
      <c r="AC62" s="109" t="s">
        <v>174</v>
      </c>
      <c r="AD62" s="211" t="s">
        <v>361</v>
      </c>
      <c r="AE62" s="211" t="s">
        <v>176</v>
      </c>
      <c r="AF62" s="212">
        <f t="shared" si="1"/>
        <v>-21</v>
      </c>
      <c r="AG62" s="213">
        <f t="shared" si="2"/>
        <v>9592.55</v>
      </c>
      <c r="AH62" s="214">
        <f t="shared" si="3"/>
        <v>-201443.55</v>
      </c>
      <c r="AI62" s="215" t="s">
        <v>127</v>
      </c>
    </row>
    <row r="63" spans="1:35" ht="15">
      <c r="A63" s="108">
        <v>2022</v>
      </c>
      <c r="B63" s="108">
        <v>161</v>
      </c>
      <c r="C63" s="109" t="s">
        <v>311</v>
      </c>
      <c r="D63" s="208" t="s">
        <v>363</v>
      </c>
      <c r="E63" s="109" t="s">
        <v>158</v>
      </c>
      <c r="F63" s="209" t="s">
        <v>364</v>
      </c>
      <c r="G63" s="112">
        <v>808.5</v>
      </c>
      <c r="H63" s="112">
        <v>38.5</v>
      </c>
      <c r="I63" s="107" t="s">
        <v>118</v>
      </c>
      <c r="J63" s="112">
        <f t="shared" si="0"/>
        <v>770</v>
      </c>
      <c r="K63" s="210" t="s">
        <v>365</v>
      </c>
      <c r="L63" s="108">
        <v>2022</v>
      </c>
      <c r="M63" s="108">
        <v>1930</v>
      </c>
      <c r="N63" s="109" t="s">
        <v>323</v>
      </c>
      <c r="O63" s="111" t="s">
        <v>366</v>
      </c>
      <c r="P63" s="109" t="s">
        <v>367</v>
      </c>
      <c r="Q63" s="109" t="s">
        <v>367</v>
      </c>
      <c r="R63" s="108">
        <v>2</v>
      </c>
      <c r="S63" s="111" t="s">
        <v>238</v>
      </c>
      <c r="T63" s="108">
        <v>1040203</v>
      </c>
      <c r="U63" s="108">
        <v>1570</v>
      </c>
      <c r="V63" s="108">
        <v>744</v>
      </c>
      <c r="W63" s="108">
        <v>99</v>
      </c>
      <c r="X63" s="113">
        <v>2022</v>
      </c>
      <c r="Y63" s="113">
        <v>317</v>
      </c>
      <c r="Z63" s="113">
        <v>0</v>
      </c>
      <c r="AA63" s="114" t="s">
        <v>148</v>
      </c>
      <c r="AB63" s="108">
        <v>466</v>
      </c>
      <c r="AC63" s="109" t="s">
        <v>198</v>
      </c>
      <c r="AD63" s="211" t="s">
        <v>368</v>
      </c>
      <c r="AE63" s="211" t="s">
        <v>138</v>
      </c>
      <c r="AF63" s="212">
        <f t="shared" si="1"/>
        <v>-35</v>
      </c>
      <c r="AG63" s="213">
        <f t="shared" si="2"/>
        <v>770</v>
      </c>
      <c r="AH63" s="214">
        <f t="shared" si="3"/>
        <v>-26950</v>
      </c>
      <c r="AI63" s="215" t="s">
        <v>127</v>
      </c>
    </row>
    <row r="64" spans="1:35" ht="15">
      <c r="A64" s="108">
        <v>2022</v>
      </c>
      <c r="B64" s="108">
        <v>162</v>
      </c>
      <c r="C64" s="109" t="s">
        <v>311</v>
      </c>
      <c r="D64" s="208" t="s">
        <v>369</v>
      </c>
      <c r="E64" s="109" t="s">
        <v>158</v>
      </c>
      <c r="F64" s="209" t="s">
        <v>370</v>
      </c>
      <c r="G64" s="112">
        <v>807.64</v>
      </c>
      <c r="H64" s="112">
        <v>145.64</v>
      </c>
      <c r="I64" s="107" t="s">
        <v>118</v>
      </c>
      <c r="J64" s="112">
        <f t="shared" si="0"/>
        <v>662</v>
      </c>
      <c r="K64" s="210" t="s">
        <v>371</v>
      </c>
      <c r="L64" s="108">
        <v>2022</v>
      </c>
      <c r="M64" s="108">
        <v>1924</v>
      </c>
      <c r="N64" s="109" t="s">
        <v>323</v>
      </c>
      <c r="O64" s="111" t="s">
        <v>372</v>
      </c>
      <c r="P64" s="109" t="s">
        <v>373</v>
      </c>
      <c r="Q64" s="109" t="s">
        <v>373</v>
      </c>
      <c r="R64" s="108">
        <v>2</v>
      </c>
      <c r="S64" s="111" t="s">
        <v>238</v>
      </c>
      <c r="T64" s="108">
        <v>1010205</v>
      </c>
      <c r="U64" s="108">
        <v>160</v>
      </c>
      <c r="V64" s="108">
        <v>250</v>
      </c>
      <c r="W64" s="108">
        <v>99</v>
      </c>
      <c r="X64" s="113">
        <v>2022</v>
      </c>
      <c r="Y64" s="113">
        <v>108</v>
      </c>
      <c r="Z64" s="113">
        <v>0</v>
      </c>
      <c r="AA64" s="114" t="s">
        <v>148</v>
      </c>
      <c r="AB64" s="108">
        <v>465</v>
      </c>
      <c r="AC64" s="109" t="s">
        <v>198</v>
      </c>
      <c r="AD64" s="211" t="s">
        <v>368</v>
      </c>
      <c r="AE64" s="211" t="s">
        <v>138</v>
      </c>
      <c r="AF64" s="212">
        <f t="shared" si="1"/>
        <v>-35</v>
      </c>
      <c r="AG64" s="213">
        <f t="shared" si="2"/>
        <v>662</v>
      </c>
      <c r="AH64" s="214">
        <f t="shared" si="3"/>
        <v>-23170</v>
      </c>
      <c r="AI64" s="215" t="s">
        <v>127</v>
      </c>
    </row>
    <row r="65" spans="1:35" ht="15">
      <c r="A65" s="108">
        <v>2022</v>
      </c>
      <c r="B65" s="108">
        <v>163</v>
      </c>
      <c r="C65" s="109" t="s">
        <v>311</v>
      </c>
      <c r="D65" s="208" t="s">
        <v>374</v>
      </c>
      <c r="E65" s="109" t="s">
        <v>158</v>
      </c>
      <c r="F65" s="209" t="s">
        <v>370</v>
      </c>
      <c r="G65" s="112">
        <v>407.11</v>
      </c>
      <c r="H65" s="112">
        <v>73.41</v>
      </c>
      <c r="I65" s="107" t="s">
        <v>118</v>
      </c>
      <c r="J65" s="112">
        <f t="shared" si="0"/>
        <v>333.70000000000005</v>
      </c>
      <c r="K65" s="210" t="s">
        <v>371</v>
      </c>
      <c r="L65" s="108">
        <v>2022</v>
      </c>
      <c r="M65" s="108">
        <v>1929</v>
      </c>
      <c r="N65" s="109" t="s">
        <v>323</v>
      </c>
      <c r="O65" s="111" t="s">
        <v>372</v>
      </c>
      <c r="P65" s="109" t="s">
        <v>373</v>
      </c>
      <c r="Q65" s="109" t="s">
        <v>373</v>
      </c>
      <c r="R65" s="108">
        <v>2</v>
      </c>
      <c r="S65" s="111" t="s">
        <v>238</v>
      </c>
      <c r="T65" s="108">
        <v>1010205</v>
      </c>
      <c r="U65" s="108">
        <v>160</v>
      </c>
      <c r="V65" s="108">
        <v>250</v>
      </c>
      <c r="W65" s="108">
        <v>99</v>
      </c>
      <c r="X65" s="113">
        <v>2022</v>
      </c>
      <c r="Y65" s="113">
        <v>108</v>
      </c>
      <c r="Z65" s="113">
        <v>0</v>
      </c>
      <c r="AA65" s="114" t="s">
        <v>148</v>
      </c>
      <c r="AB65" s="108">
        <v>465</v>
      </c>
      <c r="AC65" s="109" t="s">
        <v>198</v>
      </c>
      <c r="AD65" s="211" t="s">
        <v>368</v>
      </c>
      <c r="AE65" s="211" t="s">
        <v>138</v>
      </c>
      <c r="AF65" s="212">
        <f t="shared" si="1"/>
        <v>-35</v>
      </c>
      <c r="AG65" s="213">
        <f t="shared" si="2"/>
        <v>333.70000000000005</v>
      </c>
      <c r="AH65" s="214">
        <f t="shared" si="3"/>
        <v>-11679.500000000002</v>
      </c>
      <c r="AI65" s="215" t="s">
        <v>127</v>
      </c>
    </row>
    <row r="66" spans="1:35" ht="15">
      <c r="A66" s="108">
        <v>2022</v>
      </c>
      <c r="B66" s="108">
        <v>164</v>
      </c>
      <c r="C66" s="109" t="s">
        <v>311</v>
      </c>
      <c r="D66" s="208" t="s">
        <v>375</v>
      </c>
      <c r="E66" s="109" t="s">
        <v>167</v>
      </c>
      <c r="F66" s="209" t="s">
        <v>376</v>
      </c>
      <c r="G66" s="112">
        <v>320.52</v>
      </c>
      <c r="H66" s="112">
        <v>57.8</v>
      </c>
      <c r="I66" s="107" t="s">
        <v>118</v>
      </c>
      <c r="J66" s="112">
        <f t="shared" si="0"/>
        <v>262.71999999999997</v>
      </c>
      <c r="K66" s="210" t="s">
        <v>377</v>
      </c>
      <c r="L66" s="108">
        <v>2022</v>
      </c>
      <c r="M66" s="108">
        <v>1813</v>
      </c>
      <c r="N66" s="109" t="s">
        <v>314</v>
      </c>
      <c r="O66" s="111" t="s">
        <v>378</v>
      </c>
      <c r="P66" s="109" t="s">
        <v>379</v>
      </c>
      <c r="Q66" s="109" t="s">
        <v>380</v>
      </c>
      <c r="R66" s="108">
        <v>2</v>
      </c>
      <c r="S66" s="111" t="s">
        <v>238</v>
      </c>
      <c r="T66" s="108">
        <v>1010203</v>
      </c>
      <c r="U66" s="108">
        <v>140</v>
      </c>
      <c r="V66" s="108">
        <v>130</v>
      </c>
      <c r="W66" s="108">
        <v>11</v>
      </c>
      <c r="X66" s="113">
        <v>2022</v>
      </c>
      <c r="Y66" s="113">
        <v>223</v>
      </c>
      <c r="Z66" s="113">
        <v>0</v>
      </c>
      <c r="AA66" s="114" t="s">
        <v>148</v>
      </c>
      <c r="AB66" s="108">
        <v>467</v>
      </c>
      <c r="AC66" s="109" t="s">
        <v>198</v>
      </c>
      <c r="AD66" s="211" t="s">
        <v>318</v>
      </c>
      <c r="AE66" s="211" t="s">
        <v>138</v>
      </c>
      <c r="AF66" s="212">
        <f t="shared" si="1"/>
        <v>-31</v>
      </c>
      <c r="AG66" s="213">
        <f t="shared" si="2"/>
        <v>262.71999999999997</v>
      </c>
      <c r="AH66" s="214">
        <f t="shared" si="3"/>
        <v>-8144.319999999999</v>
      </c>
      <c r="AI66" s="215" t="s">
        <v>127</v>
      </c>
    </row>
    <row r="67" spans="1:35" ht="15">
      <c r="A67" s="108">
        <v>2022</v>
      </c>
      <c r="B67" s="108">
        <v>165</v>
      </c>
      <c r="C67" s="109" t="s">
        <v>311</v>
      </c>
      <c r="D67" s="208" t="s">
        <v>268</v>
      </c>
      <c r="E67" s="109" t="s">
        <v>346</v>
      </c>
      <c r="F67" s="209" t="s">
        <v>381</v>
      </c>
      <c r="G67" s="112">
        <v>61</v>
      </c>
      <c r="H67" s="112">
        <v>11</v>
      </c>
      <c r="I67" s="107" t="s">
        <v>118</v>
      </c>
      <c r="J67" s="112">
        <f t="shared" si="0"/>
        <v>50</v>
      </c>
      <c r="K67" s="210" t="s">
        <v>382</v>
      </c>
      <c r="L67" s="108">
        <v>2022</v>
      </c>
      <c r="M67" s="108">
        <v>1870</v>
      </c>
      <c r="N67" s="109" t="s">
        <v>158</v>
      </c>
      <c r="O67" s="111" t="s">
        <v>383</v>
      </c>
      <c r="P67" s="109" t="s">
        <v>384</v>
      </c>
      <c r="Q67" s="109" t="s">
        <v>317</v>
      </c>
      <c r="R67" s="108">
        <v>4</v>
      </c>
      <c r="S67" s="111" t="s">
        <v>280</v>
      </c>
      <c r="T67" s="108">
        <v>1030103</v>
      </c>
      <c r="U67" s="108">
        <v>1130</v>
      </c>
      <c r="V67" s="108">
        <v>580</v>
      </c>
      <c r="W67" s="108">
        <v>4</v>
      </c>
      <c r="X67" s="113">
        <v>2022</v>
      </c>
      <c r="Y67" s="113">
        <v>140</v>
      </c>
      <c r="Z67" s="113">
        <v>1</v>
      </c>
      <c r="AA67" s="114" t="s">
        <v>148</v>
      </c>
      <c r="AB67" s="108">
        <v>485</v>
      </c>
      <c r="AC67" s="109" t="s">
        <v>174</v>
      </c>
      <c r="AD67" s="211" t="s">
        <v>347</v>
      </c>
      <c r="AE67" s="211" t="s">
        <v>176</v>
      </c>
      <c r="AF67" s="212">
        <f t="shared" si="1"/>
        <v>-22</v>
      </c>
      <c r="AG67" s="213">
        <f t="shared" si="2"/>
        <v>50</v>
      </c>
      <c r="AH67" s="214">
        <f t="shared" si="3"/>
        <v>-1100</v>
      </c>
      <c r="AI67" s="215" t="s">
        <v>127</v>
      </c>
    </row>
    <row r="68" spans="1:35" ht="15">
      <c r="A68" s="108">
        <v>2022</v>
      </c>
      <c r="B68" s="108">
        <v>166</v>
      </c>
      <c r="C68" s="109" t="s">
        <v>311</v>
      </c>
      <c r="D68" s="208" t="s">
        <v>385</v>
      </c>
      <c r="E68" s="109" t="s">
        <v>300</v>
      </c>
      <c r="F68" s="209" t="s">
        <v>386</v>
      </c>
      <c r="G68" s="112">
        <v>985.88</v>
      </c>
      <c r="H68" s="112">
        <v>177.78</v>
      </c>
      <c r="I68" s="107" t="s">
        <v>118</v>
      </c>
      <c r="J68" s="112">
        <f t="shared" si="0"/>
        <v>808.1</v>
      </c>
      <c r="K68" s="210" t="s">
        <v>387</v>
      </c>
      <c r="L68" s="108">
        <v>2022</v>
      </c>
      <c r="M68" s="108">
        <v>1653</v>
      </c>
      <c r="N68" s="109" t="s">
        <v>300</v>
      </c>
      <c r="O68" s="111" t="s">
        <v>388</v>
      </c>
      <c r="P68" s="109" t="s">
        <v>389</v>
      </c>
      <c r="Q68" s="109" t="s">
        <v>389</v>
      </c>
      <c r="R68" s="108">
        <v>4</v>
      </c>
      <c r="S68" s="111" t="s">
        <v>280</v>
      </c>
      <c r="T68" s="108">
        <v>1030102</v>
      </c>
      <c r="U68" s="108">
        <v>1120</v>
      </c>
      <c r="V68" s="108">
        <v>580</v>
      </c>
      <c r="W68" s="108">
        <v>2</v>
      </c>
      <c r="X68" s="113">
        <v>2022</v>
      </c>
      <c r="Y68" s="113">
        <v>180</v>
      </c>
      <c r="Z68" s="113">
        <v>0</v>
      </c>
      <c r="AA68" s="114" t="s">
        <v>148</v>
      </c>
      <c r="AB68" s="108">
        <v>470</v>
      </c>
      <c r="AC68" s="109" t="s">
        <v>198</v>
      </c>
      <c r="AD68" s="211" t="s">
        <v>126</v>
      </c>
      <c r="AE68" s="211" t="s">
        <v>138</v>
      </c>
      <c r="AF68" s="212">
        <f t="shared" si="1"/>
        <v>-24</v>
      </c>
      <c r="AG68" s="213">
        <f t="shared" si="2"/>
        <v>808.1</v>
      </c>
      <c r="AH68" s="214">
        <f t="shared" si="3"/>
        <v>-19394.4</v>
      </c>
      <c r="AI68" s="215" t="s">
        <v>127</v>
      </c>
    </row>
    <row r="69" spans="1:35" ht="15">
      <c r="A69" s="108">
        <v>2022</v>
      </c>
      <c r="B69" s="108">
        <v>167</v>
      </c>
      <c r="C69" s="109" t="s">
        <v>198</v>
      </c>
      <c r="D69" s="208" t="s">
        <v>390</v>
      </c>
      <c r="E69" s="109" t="s">
        <v>314</v>
      </c>
      <c r="F69" s="209" t="s">
        <v>201</v>
      </c>
      <c r="G69" s="112">
        <v>354.81</v>
      </c>
      <c r="H69" s="112">
        <v>63.98</v>
      </c>
      <c r="I69" s="107" t="s">
        <v>118</v>
      </c>
      <c r="J69" s="112">
        <f t="shared" si="0"/>
        <v>290.83</v>
      </c>
      <c r="K69" s="210" t="s">
        <v>202</v>
      </c>
      <c r="L69" s="108">
        <v>2022</v>
      </c>
      <c r="M69" s="108">
        <v>2078</v>
      </c>
      <c r="N69" s="109" t="s">
        <v>391</v>
      </c>
      <c r="O69" s="111" t="s">
        <v>189</v>
      </c>
      <c r="P69" s="109" t="s">
        <v>190</v>
      </c>
      <c r="Q69" s="109" t="s">
        <v>190</v>
      </c>
      <c r="R69" s="108">
        <v>1</v>
      </c>
      <c r="S69" s="111" t="s">
        <v>203</v>
      </c>
      <c r="T69" s="108">
        <v>1010203</v>
      </c>
      <c r="U69" s="108">
        <v>140</v>
      </c>
      <c r="V69" s="108">
        <v>130</v>
      </c>
      <c r="W69" s="108">
        <v>13</v>
      </c>
      <c r="X69" s="113">
        <v>2022</v>
      </c>
      <c r="Y69" s="113">
        <v>102</v>
      </c>
      <c r="Z69" s="113">
        <v>0</v>
      </c>
      <c r="AA69" s="114" t="s">
        <v>136</v>
      </c>
      <c r="AB69" s="108">
        <v>490</v>
      </c>
      <c r="AC69" s="109" t="s">
        <v>174</v>
      </c>
      <c r="AD69" s="211" t="s">
        <v>392</v>
      </c>
      <c r="AE69" s="211" t="s">
        <v>176</v>
      </c>
      <c r="AF69" s="212">
        <f t="shared" si="1"/>
        <v>-28</v>
      </c>
      <c r="AG69" s="213">
        <f t="shared" si="2"/>
        <v>290.83</v>
      </c>
      <c r="AH69" s="214">
        <f t="shared" si="3"/>
        <v>-8143.24</v>
      </c>
      <c r="AI69" s="215" t="s">
        <v>127</v>
      </c>
    </row>
    <row r="70" spans="1:35" ht="15">
      <c r="A70" s="108">
        <v>2022</v>
      </c>
      <c r="B70" s="108">
        <v>168</v>
      </c>
      <c r="C70" s="109" t="s">
        <v>198</v>
      </c>
      <c r="D70" s="208" t="s">
        <v>393</v>
      </c>
      <c r="E70" s="109" t="s">
        <v>314</v>
      </c>
      <c r="F70" s="209" t="s">
        <v>201</v>
      </c>
      <c r="G70" s="112">
        <v>50.84</v>
      </c>
      <c r="H70" s="112">
        <v>9.17</v>
      </c>
      <c r="I70" s="107" t="s">
        <v>118</v>
      </c>
      <c r="J70" s="112">
        <f t="shared" si="0"/>
        <v>41.67</v>
      </c>
      <c r="K70" s="210" t="s">
        <v>202</v>
      </c>
      <c r="L70" s="108">
        <v>2022</v>
      </c>
      <c r="M70" s="108">
        <v>2079</v>
      </c>
      <c r="N70" s="109" t="s">
        <v>391</v>
      </c>
      <c r="O70" s="111" t="s">
        <v>189</v>
      </c>
      <c r="P70" s="109" t="s">
        <v>190</v>
      </c>
      <c r="Q70" s="109" t="s">
        <v>190</v>
      </c>
      <c r="R70" s="108">
        <v>1</v>
      </c>
      <c r="S70" s="111" t="s">
        <v>203</v>
      </c>
      <c r="T70" s="108">
        <v>1040203</v>
      </c>
      <c r="U70" s="108">
        <v>1570</v>
      </c>
      <c r="V70" s="108">
        <v>690</v>
      </c>
      <c r="W70" s="108">
        <v>5</v>
      </c>
      <c r="X70" s="113">
        <v>2022</v>
      </c>
      <c r="Y70" s="113">
        <v>103</v>
      </c>
      <c r="Z70" s="113">
        <v>0</v>
      </c>
      <c r="AA70" s="114" t="s">
        <v>136</v>
      </c>
      <c r="AB70" s="108">
        <v>491</v>
      </c>
      <c r="AC70" s="109" t="s">
        <v>174</v>
      </c>
      <c r="AD70" s="211" t="s">
        <v>392</v>
      </c>
      <c r="AE70" s="211" t="s">
        <v>176</v>
      </c>
      <c r="AF70" s="212">
        <f t="shared" si="1"/>
        <v>-28</v>
      </c>
      <c r="AG70" s="213">
        <f t="shared" si="2"/>
        <v>41.67</v>
      </c>
      <c r="AH70" s="214">
        <f t="shared" si="3"/>
        <v>-1166.76</v>
      </c>
      <c r="AI70" s="215" t="s">
        <v>127</v>
      </c>
    </row>
    <row r="71" spans="1:35" ht="15">
      <c r="A71" s="108">
        <v>2022</v>
      </c>
      <c r="B71" s="108">
        <v>169</v>
      </c>
      <c r="C71" s="109" t="s">
        <v>198</v>
      </c>
      <c r="D71" s="208" t="s">
        <v>394</v>
      </c>
      <c r="E71" s="109" t="s">
        <v>314</v>
      </c>
      <c r="F71" s="209" t="s">
        <v>201</v>
      </c>
      <c r="G71" s="112">
        <v>50.84</v>
      </c>
      <c r="H71" s="112">
        <v>9.17</v>
      </c>
      <c r="I71" s="107" t="s">
        <v>118</v>
      </c>
      <c r="J71" s="112">
        <f t="shared" si="0"/>
        <v>41.67</v>
      </c>
      <c r="K71" s="210" t="s">
        <v>202</v>
      </c>
      <c r="L71" s="108">
        <v>2022</v>
      </c>
      <c r="M71" s="108">
        <v>2080</v>
      </c>
      <c r="N71" s="109" t="s">
        <v>391</v>
      </c>
      <c r="O71" s="111" t="s">
        <v>189</v>
      </c>
      <c r="P71" s="109" t="s">
        <v>190</v>
      </c>
      <c r="Q71" s="109" t="s">
        <v>190</v>
      </c>
      <c r="R71" s="108">
        <v>1</v>
      </c>
      <c r="S71" s="111" t="s">
        <v>203</v>
      </c>
      <c r="T71" s="108">
        <v>1040303</v>
      </c>
      <c r="U71" s="108">
        <v>1680</v>
      </c>
      <c r="V71" s="108">
        <v>720</v>
      </c>
      <c r="W71" s="108">
        <v>4</v>
      </c>
      <c r="X71" s="113">
        <v>2022</v>
      </c>
      <c r="Y71" s="113">
        <v>104</v>
      </c>
      <c r="Z71" s="113">
        <v>0</v>
      </c>
      <c r="AA71" s="114" t="s">
        <v>136</v>
      </c>
      <c r="AB71" s="108">
        <v>492</v>
      </c>
      <c r="AC71" s="109" t="s">
        <v>174</v>
      </c>
      <c r="AD71" s="211" t="s">
        <v>392</v>
      </c>
      <c r="AE71" s="211" t="s">
        <v>176</v>
      </c>
      <c r="AF71" s="212">
        <f t="shared" si="1"/>
        <v>-28</v>
      </c>
      <c r="AG71" s="213">
        <f t="shared" si="2"/>
        <v>41.67</v>
      </c>
      <c r="AH71" s="214">
        <f t="shared" si="3"/>
        <v>-1166.76</v>
      </c>
      <c r="AI71" s="215" t="s">
        <v>127</v>
      </c>
    </row>
    <row r="72" spans="1:35" ht="15">
      <c r="A72" s="108">
        <v>2022</v>
      </c>
      <c r="B72" s="108">
        <v>170</v>
      </c>
      <c r="C72" s="109" t="s">
        <v>198</v>
      </c>
      <c r="D72" s="208" t="s">
        <v>395</v>
      </c>
      <c r="E72" s="109" t="s">
        <v>396</v>
      </c>
      <c r="F72" s="209" t="s">
        <v>283</v>
      </c>
      <c r="G72" s="112">
        <v>2533.02</v>
      </c>
      <c r="H72" s="112">
        <v>120.62</v>
      </c>
      <c r="I72" s="107" t="s">
        <v>118</v>
      </c>
      <c r="J72" s="112">
        <f aca="true" t="shared" si="4" ref="J72:J135">IF(I72="SI",G72-H72,G72)</f>
        <v>2412.4</v>
      </c>
      <c r="K72" s="210" t="s">
        <v>284</v>
      </c>
      <c r="L72" s="108">
        <v>2022</v>
      </c>
      <c r="M72" s="108">
        <v>2244</v>
      </c>
      <c r="N72" s="109" t="s">
        <v>149</v>
      </c>
      <c r="O72" s="111" t="s">
        <v>285</v>
      </c>
      <c r="P72" s="109" t="s">
        <v>286</v>
      </c>
      <c r="Q72" s="109" t="s">
        <v>286</v>
      </c>
      <c r="R72" s="108">
        <v>3</v>
      </c>
      <c r="S72" s="111" t="s">
        <v>122</v>
      </c>
      <c r="T72" s="108">
        <v>1040203</v>
      </c>
      <c r="U72" s="108">
        <v>1570</v>
      </c>
      <c r="V72" s="108">
        <v>690</v>
      </c>
      <c r="W72" s="108">
        <v>11</v>
      </c>
      <c r="X72" s="113">
        <v>2022</v>
      </c>
      <c r="Y72" s="113">
        <v>417</v>
      </c>
      <c r="Z72" s="113">
        <v>0</v>
      </c>
      <c r="AA72" s="114" t="s">
        <v>136</v>
      </c>
      <c r="AB72" s="108">
        <v>495</v>
      </c>
      <c r="AC72" s="109" t="s">
        <v>174</v>
      </c>
      <c r="AD72" s="211" t="s">
        <v>397</v>
      </c>
      <c r="AE72" s="211" t="s">
        <v>176</v>
      </c>
      <c r="AF72" s="212">
        <f aca="true" t="shared" si="5" ref="AF72:AF135">AE72-AD72</f>
        <v>-35</v>
      </c>
      <c r="AG72" s="213">
        <f aca="true" t="shared" si="6" ref="AG72:AG135">IF(AI72="SI",0,J72)</f>
        <v>2412.4</v>
      </c>
      <c r="AH72" s="214">
        <f aca="true" t="shared" si="7" ref="AH72:AH135">AG72*AF72</f>
        <v>-84434</v>
      </c>
      <c r="AI72" s="215" t="s">
        <v>127</v>
      </c>
    </row>
    <row r="73" spans="1:35" ht="15">
      <c r="A73" s="108">
        <v>2022</v>
      </c>
      <c r="B73" s="108">
        <v>171</v>
      </c>
      <c r="C73" s="109" t="s">
        <v>198</v>
      </c>
      <c r="D73" s="208" t="s">
        <v>398</v>
      </c>
      <c r="E73" s="109" t="s">
        <v>396</v>
      </c>
      <c r="F73" s="209" t="s">
        <v>283</v>
      </c>
      <c r="G73" s="112">
        <v>2601.47</v>
      </c>
      <c r="H73" s="112">
        <v>123.88</v>
      </c>
      <c r="I73" s="107" t="s">
        <v>118</v>
      </c>
      <c r="J73" s="112">
        <f t="shared" si="4"/>
        <v>2477.5899999999997</v>
      </c>
      <c r="K73" s="210" t="s">
        <v>284</v>
      </c>
      <c r="L73" s="108">
        <v>2022</v>
      </c>
      <c r="M73" s="108">
        <v>2240</v>
      </c>
      <c r="N73" s="109" t="s">
        <v>149</v>
      </c>
      <c r="O73" s="111" t="s">
        <v>285</v>
      </c>
      <c r="P73" s="109" t="s">
        <v>286</v>
      </c>
      <c r="Q73" s="109" t="s">
        <v>286</v>
      </c>
      <c r="R73" s="108">
        <v>3</v>
      </c>
      <c r="S73" s="111" t="s">
        <v>122</v>
      </c>
      <c r="T73" s="108">
        <v>1040303</v>
      </c>
      <c r="U73" s="108">
        <v>1680</v>
      </c>
      <c r="V73" s="108">
        <v>720</v>
      </c>
      <c r="W73" s="108">
        <v>11</v>
      </c>
      <c r="X73" s="113">
        <v>2022</v>
      </c>
      <c r="Y73" s="113">
        <v>418</v>
      </c>
      <c r="Z73" s="113">
        <v>0</v>
      </c>
      <c r="AA73" s="114" t="s">
        <v>136</v>
      </c>
      <c r="AB73" s="108">
        <v>496</v>
      </c>
      <c r="AC73" s="109" t="s">
        <v>174</v>
      </c>
      <c r="AD73" s="211" t="s">
        <v>399</v>
      </c>
      <c r="AE73" s="211" t="s">
        <v>176</v>
      </c>
      <c r="AF73" s="212">
        <f t="shared" si="5"/>
        <v>-36</v>
      </c>
      <c r="AG73" s="213">
        <f t="shared" si="6"/>
        <v>2477.5899999999997</v>
      </c>
      <c r="AH73" s="214">
        <f t="shared" si="7"/>
        <v>-89193.23999999999</v>
      </c>
      <c r="AI73" s="215" t="s">
        <v>127</v>
      </c>
    </row>
    <row r="74" spans="1:35" ht="15">
      <c r="A74" s="108">
        <v>2022</v>
      </c>
      <c r="B74" s="108">
        <v>172</v>
      </c>
      <c r="C74" s="109" t="s">
        <v>198</v>
      </c>
      <c r="D74" s="208" t="s">
        <v>400</v>
      </c>
      <c r="E74" s="109" t="s">
        <v>396</v>
      </c>
      <c r="F74" s="209" t="s">
        <v>401</v>
      </c>
      <c r="G74" s="112">
        <v>311.83</v>
      </c>
      <c r="H74" s="112">
        <v>56.23</v>
      </c>
      <c r="I74" s="107" t="s">
        <v>118</v>
      </c>
      <c r="J74" s="112">
        <f t="shared" si="4"/>
        <v>255.6</v>
      </c>
      <c r="K74" s="210" t="s">
        <v>330</v>
      </c>
      <c r="L74" s="108">
        <v>2022</v>
      </c>
      <c r="M74" s="108">
        <v>2236</v>
      </c>
      <c r="N74" s="109" t="s">
        <v>149</v>
      </c>
      <c r="O74" s="111" t="s">
        <v>324</v>
      </c>
      <c r="P74" s="109" t="s">
        <v>325</v>
      </c>
      <c r="Q74" s="109" t="s">
        <v>326</v>
      </c>
      <c r="R74" s="108">
        <v>3</v>
      </c>
      <c r="S74" s="111" t="s">
        <v>122</v>
      </c>
      <c r="T74" s="108">
        <v>1010502</v>
      </c>
      <c r="U74" s="108">
        <v>460</v>
      </c>
      <c r="V74" s="108">
        <v>335</v>
      </c>
      <c r="W74" s="108">
        <v>99</v>
      </c>
      <c r="X74" s="113">
        <v>2022</v>
      </c>
      <c r="Y74" s="113">
        <v>126</v>
      </c>
      <c r="Z74" s="113">
        <v>1</v>
      </c>
      <c r="AA74" s="114" t="s">
        <v>136</v>
      </c>
      <c r="AB74" s="108">
        <v>494</v>
      </c>
      <c r="AC74" s="109" t="s">
        <v>174</v>
      </c>
      <c r="AD74" s="211" t="s">
        <v>399</v>
      </c>
      <c r="AE74" s="211" t="s">
        <v>176</v>
      </c>
      <c r="AF74" s="212">
        <f t="shared" si="5"/>
        <v>-36</v>
      </c>
      <c r="AG74" s="213">
        <f t="shared" si="6"/>
        <v>255.6</v>
      </c>
      <c r="AH74" s="214">
        <f t="shared" si="7"/>
        <v>-9201.6</v>
      </c>
      <c r="AI74" s="215" t="s">
        <v>127</v>
      </c>
    </row>
    <row r="75" spans="1:35" ht="15">
      <c r="A75" s="108">
        <v>2022</v>
      </c>
      <c r="B75" s="108">
        <v>173</v>
      </c>
      <c r="C75" s="109" t="s">
        <v>198</v>
      </c>
      <c r="D75" s="208" t="s">
        <v>402</v>
      </c>
      <c r="E75" s="109" t="s">
        <v>346</v>
      </c>
      <c r="F75" s="209" t="s">
        <v>403</v>
      </c>
      <c r="G75" s="112">
        <v>1499.99</v>
      </c>
      <c r="H75" s="112">
        <v>270.49</v>
      </c>
      <c r="I75" s="107" t="s">
        <v>118</v>
      </c>
      <c r="J75" s="112">
        <f t="shared" si="4"/>
        <v>1229.5</v>
      </c>
      <c r="K75" s="210" t="s">
        <v>404</v>
      </c>
      <c r="L75" s="108">
        <v>2022</v>
      </c>
      <c r="M75" s="108">
        <v>2160</v>
      </c>
      <c r="N75" s="109" t="s">
        <v>396</v>
      </c>
      <c r="O75" s="111" t="s">
        <v>405</v>
      </c>
      <c r="P75" s="109" t="s">
        <v>406</v>
      </c>
      <c r="Q75" s="109" t="s">
        <v>406</v>
      </c>
      <c r="R75" s="108">
        <v>3</v>
      </c>
      <c r="S75" s="111" t="s">
        <v>122</v>
      </c>
      <c r="T75" s="108">
        <v>1080102</v>
      </c>
      <c r="U75" s="108">
        <v>2770</v>
      </c>
      <c r="V75" s="108">
        <v>1180</v>
      </c>
      <c r="W75" s="108">
        <v>1</v>
      </c>
      <c r="X75" s="113">
        <v>2021</v>
      </c>
      <c r="Y75" s="113">
        <v>241</v>
      </c>
      <c r="Z75" s="113">
        <v>0</v>
      </c>
      <c r="AA75" s="114" t="s">
        <v>136</v>
      </c>
      <c r="AB75" s="108">
        <v>498</v>
      </c>
      <c r="AC75" s="109" t="s">
        <v>174</v>
      </c>
      <c r="AD75" s="211" t="s">
        <v>407</v>
      </c>
      <c r="AE75" s="211" t="s">
        <v>176</v>
      </c>
      <c r="AF75" s="212">
        <f t="shared" si="5"/>
        <v>-33</v>
      </c>
      <c r="AG75" s="213">
        <f t="shared" si="6"/>
        <v>1229.5</v>
      </c>
      <c r="AH75" s="214">
        <f t="shared" si="7"/>
        <v>-40573.5</v>
      </c>
      <c r="AI75" s="215" t="s">
        <v>127</v>
      </c>
    </row>
    <row r="76" spans="1:35" ht="15">
      <c r="A76" s="108">
        <v>2022</v>
      </c>
      <c r="B76" s="108">
        <v>173</v>
      </c>
      <c r="C76" s="109" t="s">
        <v>198</v>
      </c>
      <c r="D76" s="208" t="s">
        <v>402</v>
      </c>
      <c r="E76" s="109" t="s">
        <v>346</v>
      </c>
      <c r="F76" s="209" t="s">
        <v>403</v>
      </c>
      <c r="G76" s="112">
        <v>2291.32</v>
      </c>
      <c r="H76" s="112">
        <v>413.19</v>
      </c>
      <c r="I76" s="107" t="s">
        <v>118</v>
      </c>
      <c r="J76" s="112">
        <f t="shared" si="4"/>
        <v>1878.13</v>
      </c>
      <c r="K76" s="210" t="s">
        <v>404</v>
      </c>
      <c r="L76" s="108">
        <v>2022</v>
      </c>
      <c r="M76" s="108">
        <v>2160</v>
      </c>
      <c r="N76" s="109" t="s">
        <v>396</v>
      </c>
      <c r="O76" s="111" t="s">
        <v>405</v>
      </c>
      <c r="P76" s="109" t="s">
        <v>406</v>
      </c>
      <c r="Q76" s="109" t="s">
        <v>406</v>
      </c>
      <c r="R76" s="108">
        <v>3</v>
      </c>
      <c r="S76" s="111" t="s">
        <v>122</v>
      </c>
      <c r="T76" s="108">
        <v>1080102</v>
      </c>
      <c r="U76" s="108">
        <v>2770</v>
      </c>
      <c r="V76" s="108">
        <v>1180</v>
      </c>
      <c r="W76" s="108">
        <v>1</v>
      </c>
      <c r="X76" s="113">
        <v>2021</v>
      </c>
      <c r="Y76" s="113">
        <v>234</v>
      </c>
      <c r="Z76" s="113">
        <v>0</v>
      </c>
      <c r="AA76" s="114" t="s">
        <v>136</v>
      </c>
      <c r="AB76" s="108">
        <v>497</v>
      </c>
      <c r="AC76" s="109" t="s">
        <v>174</v>
      </c>
      <c r="AD76" s="211" t="s">
        <v>407</v>
      </c>
      <c r="AE76" s="211" t="s">
        <v>176</v>
      </c>
      <c r="AF76" s="212">
        <f t="shared" si="5"/>
        <v>-33</v>
      </c>
      <c r="AG76" s="213">
        <f t="shared" si="6"/>
        <v>1878.13</v>
      </c>
      <c r="AH76" s="214">
        <f t="shared" si="7"/>
        <v>-61978.29</v>
      </c>
      <c r="AI76" s="215" t="s">
        <v>127</v>
      </c>
    </row>
    <row r="77" spans="1:35" ht="15">
      <c r="A77" s="108">
        <v>2022</v>
      </c>
      <c r="B77" s="108">
        <v>174</v>
      </c>
      <c r="C77" s="109" t="s">
        <v>198</v>
      </c>
      <c r="D77" s="208" t="s">
        <v>408</v>
      </c>
      <c r="E77" s="109" t="s">
        <v>396</v>
      </c>
      <c r="F77" s="209" t="s">
        <v>409</v>
      </c>
      <c r="G77" s="112">
        <v>7076</v>
      </c>
      <c r="H77" s="112">
        <v>1276</v>
      </c>
      <c r="I77" s="107" t="s">
        <v>118</v>
      </c>
      <c r="J77" s="112">
        <f t="shared" si="4"/>
        <v>5800</v>
      </c>
      <c r="K77" s="210" t="s">
        <v>410</v>
      </c>
      <c r="L77" s="108">
        <v>2022</v>
      </c>
      <c r="M77" s="108">
        <v>2183</v>
      </c>
      <c r="N77" s="109" t="s">
        <v>411</v>
      </c>
      <c r="O77" s="111" t="s">
        <v>412</v>
      </c>
      <c r="P77" s="109" t="s">
        <v>413</v>
      </c>
      <c r="Q77" s="109" t="s">
        <v>414</v>
      </c>
      <c r="R77" s="108">
        <v>3</v>
      </c>
      <c r="S77" s="111" t="s">
        <v>122</v>
      </c>
      <c r="T77" s="108">
        <v>1010603</v>
      </c>
      <c r="U77" s="108">
        <v>580</v>
      </c>
      <c r="V77" s="108">
        <v>320</v>
      </c>
      <c r="W77" s="108">
        <v>99</v>
      </c>
      <c r="X77" s="113">
        <v>2021</v>
      </c>
      <c r="Y77" s="113">
        <v>97</v>
      </c>
      <c r="Z77" s="113">
        <v>0</v>
      </c>
      <c r="AA77" s="114" t="s">
        <v>123</v>
      </c>
      <c r="AB77" s="108">
        <v>590</v>
      </c>
      <c r="AC77" s="109" t="s">
        <v>124</v>
      </c>
      <c r="AD77" s="211" t="s">
        <v>415</v>
      </c>
      <c r="AE77" s="211" t="s">
        <v>319</v>
      </c>
      <c r="AF77" s="212">
        <f t="shared" si="5"/>
        <v>-18</v>
      </c>
      <c r="AG77" s="213">
        <f t="shared" si="6"/>
        <v>5800</v>
      </c>
      <c r="AH77" s="214">
        <f t="shared" si="7"/>
        <v>-104400</v>
      </c>
      <c r="AI77" s="215" t="s">
        <v>127</v>
      </c>
    </row>
    <row r="78" spans="1:35" ht="15">
      <c r="A78" s="108">
        <v>2022</v>
      </c>
      <c r="B78" s="108">
        <v>175</v>
      </c>
      <c r="C78" s="109" t="s">
        <v>198</v>
      </c>
      <c r="D78" s="208" t="s">
        <v>416</v>
      </c>
      <c r="E78" s="109" t="s">
        <v>346</v>
      </c>
      <c r="F78" s="209" t="s">
        <v>417</v>
      </c>
      <c r="G78" s="112">
        <v>158.6</v>
      </c>
      <c r="H78" s="112">
        <v>28.6</v>
      </c>
      <c r="I78" s="107" t="s">
        <v>118</v>
      </c>
      <c r="J78" s="112">
        <f t="shared" si="4"/>
        <v>130</v>
      </c>
      <c r="K78" s="210" t="s">
        <v>418</v>
      </c>
      <c r="L78" s="108">
        <v>2022</v>
      </c>
      <c r="M78" s="108">
        <v>2084</v>
      </c>
      <c r="N78" s="109" t="s">
        <v>391</v>
      </c>
      <c r="O78" s="111" t="s">
        <v>419</v>
      </c>
      <c r="P78" s="109" t="s">
        <v>420</v>
      </c>
      <c r="Q78" s="109" t="s">
        <v>421</v>
      </c>
      <c r="R78" s="108">
        <v>3</v>
      </c>
      <c r="S78" s="111" t="s">
        <v>122</v>
      </c>
      <c r="T78" s="108">
        <v>1090603</v>
      </c>
      <c r="U78" s="108">
        <v>3660</v>
      </c>
      <c r="V78" s="108">
        <v>1060</v>
      </c>
      <c r="W78" s="108">
        <v>2</v>
      </c>
      <c r="X78" s="113">
        <v>2022</v>
      </c>
      <c r="Y78" s="113">
        <v>131</v>
      </c>
      <c r="Z78" s="113">
        <v>1</v>
      </c>
      <c r="AA78" s="114" t="s">
        <v>136</v>
      </c>
      <c r="AB78" s="108">
        <v>621</v>
      </c>
      <c r="AC78" s="109" t="s">
        <v>318</v>
      </c>
      <c r="AD78" s="211" t="s">
        <v>422</v>
      </c>
      <c r="AE78" s="211" t="s">
        <v>355</v>
      </c>
      <c r="AF78" s="212">
        <f t="shared" si="5"/>
        <v>-10</v>
      </c>
      <c r="AG78" s="213">
        <f t="shared" si="6"/>
        <v>130</v>
      </c>
      <c r="AH78" s="214">
        <f t="shared" si="7"/>
        <v>-1300</v>
      </c>
      <c r="AI78" s="215" t="s">
        <v>127</v>
      </c>
    </row>
    <row r="79" spans="1:35" ht="15">
      <c r="A79" s="108">
        <v>2022</v>
      </c>
      <c r="B79" s="108">
        <v>176</v>
      </c>
      <c r="C79" s="109" t="s">
        <v>198</v>
      </c>
      <c r="D79" s="208" t="s">
        <v>423</v>
      </c>
      <c r="E79" s="109" t="s">
        <v>346</v>
      </c>
      <c r="F79" s="209" t="s">
        <v>117</v>
      </c>
      <c r="G79" s="112">
        <v>1151.05</v>
      </c>
      <c r="H79" s="112">
        <v>207.57</v>
      </c>
      <c r="I79" s="107" t="s">
        <v>118</v>
      </c>
      <c r="J79" s="112">
        <f t="shared" si="4"/>
        <v>943.48</v>
      </c>
      <c r="K79" s="210" t="s">
        <v>424</v>
      </c>
      <c r="L79" s="108">
        <v>2022</v>
      </c>
      <c r="M79" s="108">
        <v>2081</v>
      </c>
      <c r="N79" s="109" t="s">
        <v>391</v>
      </c>
      <c r="O79" s="111" t="s">
        <v>425</v>
      </c>
      <c r="P79" s="109" t="s">
        <v>426</v>
      </c>
      <c r="Q79" s="109" t="s">
        <v>426</v>
      </c>
      <c r="R79" s="108">
        <v>1</v>
      </c>
      <c r="S79" s="111" t="s">
        <v>203</v>
      </c>
      <c r="T79" s="108">
        <v>1010203</v>
      </c>
      <c r="U79" s="108">
        <v>140</v>
      </c>
      <c r="V79" s="108">
        <v>265</v>
      </c>
      <c r="W79" s="108">
        <v>99</v>
      </c>
      <c r="X79" s="113">
        <v>2022</v>
      </c>
      <c r="Y79" s="113">
        <v>141</v>
      </c>
      <c r="Z79" s="113">
        <v>0</v>
      </c>
      <c r="AA79" s="114" t="s">
        <v>136</v>
      </c>
      <c r="AB79" s="108">
        <v>486</v>
      </c>
      <c r="AC79" s="109" t="s">
        <v>174</v>
      </c>
      <c r="AD79" s="211" t="s">
        <v>392</v>
      </c>
      <c r="AE79" s="211" t="s">
        <v>176</v>
      </c>
      <c r="AF79" s="212">
        <f t="shared" si="5"/>
        <v>-28</v>
      </c>
      <c r="AG79" s="213">
        <f t="shared" si="6"/>
        <v>943.48</v>
      </c>
      <c r="AH79" s="214">
        <f t="shared" si="7"/>
        <v>-26417.440000000002</v>
      </c>
      <c r="AI79" s="215" t="s">
        <v>127</v>
      </c>
    </row>
    <row r="80" spans="1:35" ht="15">
      <c r="A80" s="108">
        <v>2022</v>
      </c>
      <c r="B80" s="108">
        <v>177</v>
      </c>
      <c r="C80" s="109" t="s">
        <v>198</v>
      </c>
      <c r="D80" s="208" t="s">
        <v>427</v>
      </c>
      <c r="E80" s="109" t="s">
        <v>346</v>
      </c>
      <c r="F80" s="209" t="s">
        <v>276</v>
      </c>
      <c r="G80" s="112">
        <v>1281</v>
      </c>
      <c r="H80" s="112">
        <v>231</v>
      </c>
      <c r="I80" s="107" t="s">
        <v>118</v>
      </c>
      <c r="J80" s="112">
        <f t="shared" si="4"/>
        <v>1050</v>
      </c>
      <c r="K80" s="210" t="s">
        <v>428</v>
      </c>
      <c r="L80" s="108">
        <v>2022</v>
      </c>
      <c r="M80" s="108">
        <v>2053</v>
      </c>
      <c r="N80" s="109" t="s">
        <v>311</v>
      </c>
      <c r="O80" s="111" t="s">
        <v>278</v>
      </c>
      <c r="P80" s="109" t="s">
        <v>279</v>
      </c>
      <c r="Q80" s="109" t="s">
        <v>279</v>
      </c>
      <c r="R80" s="108">
        <v>2</v>
      </c>
      <c r="S80" s="111" t="s">
        <v>238</v>
      </c>
      <c r="T80" s="108">
        <v>1010203</v>
      </c>
      <c r="U80" s="108">
        <v>140</v>
      </c>
      <c r="V80" s="108">
        <v>130</v>
      </c>
      <c r="W80" s="108">
        <v>8</v>
      </c>
      <c r="X80" s="113">
        <v>2022</v>
      </c>
      <c r="Y80" s="113">
        <v>451</v>
      </c>
      <c r="Z80" s="113">
        <v>0</v>
      </c>
      <c r="AA80" s="114" t="s">
        <v>136</v>
      </c>
      <c r="AB80" s="108">
        <v>489</v>
      </c>
      <c r="AC80" s="109" t="s">
        <v>174</v>
      </c>
      <c r="AD80" s="211" t="s">
        <v>392</v>
      </c>
      <c r="AE80" s="211" t="s">
        <v>176</v>
      </c>
      <c r="AF80" s="212">
        <f t="shared" si="5"/>
        <v>-28</v>
      </c>
      <c r="AG80" s="213">
        <f t="shared" si="6"/>
        <v>1050</v>
      </c>
      <c r="AH80" s="214">
        <f t="shared" si="7"/>
        <v>-29400</v>
      </c>
      <c r="AI80" s="215" t="s">
        <v>127</v>
      </c>
    </row>
    <row r="81" spans="1:35" ht="15">
      <c r="A81" s="108">
        <v>2022</v>
      </c>
      <c r="B81" s="108">
        <v>178</v>
      </c>
      <c r="C81" s="109" t="s">
        <v>198</v>
      </c>
      <c r="D81" s="208" t="s">
        <v>429</v>
      </c>
      <c r="E81" s="109" t="s">
        <v>311</v>
      </c>
      <c r="F81" s="209" t="s">
        <v>430</v>
      </c>
      <c r="G81" s="112">
        <v>343.38</v>
      </c>
      <c r="H81" s="112">
        <v>61.82</v>
      </c>
      <c r="I81" s="107" t="s">
        <v>118</v>
      </c>
      <c r="J81" s="112">
        <f t="shared" si="4"/>
        <v>281.56</v>
      </c>
      <c r="K81" s="210" t="s">
        <v>202</v>
      </c>
      <c r="L81" s="108">
        <v>2022</v>
      </c>
      <c r="M81" s="108">
        <v>2248</v>
      </c>
      <c r="N81" s="109" t="s">
        <v>149</v>
      </c>
      <c r="O81" s="111" t="s">
        <v>431</v>
      </c>
      <c r="P81" s="109" t="s">
        <v>432</v>
      </c>
      <c r="Q81" s="109" t="s">
        <v>432</v>
      </c>
      <c r="R81" s="108">
        <v>1</v>
      </c>
      <c r="S81" s="111" t="s">
        <v>203</v>
      </c>
      <c r="T81" s="108">
        <v>1010203</v>
      </c>
      <c r="U81" s="108">
        <v>140</v>
      </c>
      <c r="V81" s="108">
        <v>130</v>
      </c>
      <c r="W81" s="108">
        <v>13</v>
      </c>
      <c r="X81" s="113">
        <v>2022</v>
      </c>
      <c r="Y81" s="113">
        <v>102</v>
      </c>
      <c r="Z81" s="113">
        <v>0</v>
      </c>
      <c r="AA81" s="114" t="s">
        <v>136</v>
      </c>
      <c r="AB81" s="108">
        <v>502</v>
      </c>
      <c r="AC81" s="109" t="s">
        <v>174</v>
      </c>
      <c r="AD81" s="211" t="s">
        <v>397</v>
      </c>
      <c r="AE81" s="211" t="s">
        <v>176</v>
      </c>
      <c r="AF81" s="212">
        <f t="shared" si="5"/>
        <v>-35</v>
      </c>
      <c r="AG81" s="213">
        <f t="shared" si="6"/>
        <v>281.56</v>
      </c>
      <c r="AH81" s="214">
        <f t="shared" si="7"/>
        <v>-9854.6</v>
      </c>
      <c r="AI81" s="215" t="s">
        <v>127</v>
      </c>
    </row>
    <row r="82" spans="1:35" ht="15">
      <c r="A82" s="108">
        <v>2022</v>
      </c>
      <c r="B82" s="108">
        <v>179</v>
      </c>
      <c r="C82" s="109" t="s">
        <v>198</v>
      </c>
      <c r="D82" s="208" t="s">
        <v>433</v>
      </c>
      <c r="E82" s="109" t="s">
        <v>311</v>
      </c>
      <c r="F82" s="209" t="s">
        <v>430</v>
      </c>
      <c r="G82" s="112">
        <v>46.85</v>
      </c>
      <c r="H82" s="112">
        <v>8.45</v>
      </c>
      <c r="I82" s="107" t="s">
        <v>118</v>
      </c>
      <c r="J82" s="112">
        <f t="shared" si="4"/>
        <v>38.400000000000006</v>
      </c>
      <c r="K82" s="210" t="s">
        <v>202</v>
      </c>
      <c r="L82" s="108">
        <v>2022</v>
      </c>
      <c r="M82" s="108">
        <v>2241</v>
      </c>
      <c r="N82" s="109" t="s">
        <v>149</v>
      </c>
      <c r="O82" s="111" t="s">
        <v>431</v>
      </c>
      <c r="P82" s="109" t="s">
        <v>432</v>
      </c>
      <c r="Q82" s="109" t="s">
        <v>432</v>
      </c>
      <c r="R82" s="108">
        <v>1</v>
      </c>
      <c r="S82" s="111" t="s">
        <v>203</v>
      </c>
      <c r="T82" s="108">
        <v>1010203</v>
      </c>
      <c r="U82" s="108">
        <v>140</v>
      </c>
      <c r="V82" s="108">
        <v>130</v>
      </c>
      <c r="W82" s="108">
        <v>13</v>
      </c>
      <c r="X82" s="113">
        <v>2022</v>
      </c>
      <c r="Y82" s="113">
        <v>102</v>
      </c>
      <c r="Z82" s="113">
        <v>0</v>
      </c>
      <c r="AA82" s="114" t="s">
        <v>136</v>
      </c>
      <c r="AB82" s="108">
        <v>502</v>
      </c>
      <c r="AC82" s="109" t="s">
        <v>174</v>
      </c>
      <c r="AD82" s="211" t="s">
        <v>397</v>
      </c>
      <c r="AE82" s="211" t="s">
        <v>176</v>
      </c>
      <c r="AF82" s="212">
        <f t="shared" si="5"/>
        <v>-35</v>
      </c>
      <c r="AG82" s="213">
        <f t="shared" si="6"/>
        <v>38.400000000000006</v>
      </c>
      <c r="AH82" s="214">
        <f t="shared" si="7"/>
        <v>-1344.0000000000002</v>
      </c>
      <c r="AI82" s="215" t="s">
        <v>127</v>
      </c>
    </row>
    <row r="83" spans="1:35" ht="15">
      <c r="A83" s="108">
        <v>2022</v>
      </c>
      <c r="B83" s="108">
        <v>180</v>
      </c>
      <c r="C83" s="109" t="s">
        <v>198</v>
      </c>
      <c r="D83" s="208" t="s">
        <v>434</v>
      </c>
      <c r="E83" s="109" t="s">
        <v>311</v>
      </c>
      <c r="F83" s="209" t="s">
        <v>435</v>
      </c>
      <c r="G83" s="112">
        <v>124</v>
      </c>
      <c r="H83" s="112">
        <v>22</v>
      </c>
      <c r="I83" s="107" t="s">
        <v>118</v>
      </c>
      <c r="J83" s="112">
        <f t="shared" si="4"/>
        <v>102</v>
      </c>
      <c r="K83" s="210" t="s">
        <v>202</v>
      </c>
      <c r="L83" s="108">
        <v>2022</v>
      </c>
      <c r="M83" s="108">
        <v>2237</v>
      </c>
      <c r="N83" s="109" t="s">
        <v>149</v>
      </c>
      <c r="O83" s="111" t="s">
        <v>431</v>
      </c>
      <c r="P83" s="109" t="s">
        <v>432</v>
      </c>
      <c r="Q83" s="109" t="s">
        <v>432</v>
      </c>
      <c r="R83" s="108">
        <v>1</v>
      </c>
      <c r="S83" s="111" t="s">
        <v>203</v>
      </c>
      <c r="T83" s="108">
        <v>1010203</v>
      </c>
      <c r="U83" s="108">
        <v>140</v>
      </c>
      <c r="V83" s="108">
        <v>130</v>
      </c>
      <c r="W83" s="108">
        <v>13</v>
      </c>
      <c r="X83" s="113">
        <v>2022</v>
      </c>
      <c r="Y83" s="113">
        <v>102</v>
      </c>
      <c r="Z83" s="113">
        <v>0</v>
      </c>
      <c r="AA83" s="114" t="s">
        <v>136</v>
      </c>
      <c r="AB83" s="108">
        <v>502</v>
      </c>
      <c r="AC83" s="109" t="s">
        <v>174</v>
      </c>
      <c r="AD83" s="211" t="s">
        <v>399</v>
      </c>
      <c r="AE83" s="211" t="s">
        <v>176</v>
      </c>
      <c r="AF83" s="212">
        <f t="shared" si="5"/>
        <v>-36</v>
      </c>
      <c r="AG83" s="213">
        <f t="shared" si="6"/>
        <v>102</v>
      </c>
      <c r="AH83" s="214">
        <f t="shared" si="7"/>
        <v>-3672</v>
      </c>
      <c r="AI83" s="215" t="s">
        <v>127</v>
      </c>
    </row>
    <row r="84" spans="1:35" ht="15">
      <c r="A84" s="108">
        <v>2022</v>
      </c>
      <c r="B84" s="108">
        <v>181</v>
      </c>
      <c r="C84" s="109" t="s">
        <v>198</v>
      </c>
      <c r="D84" s="208" t="s">
        <v>436</v>
      </c>
      <c r="E84" s="109" t="s">
        <v>311</v>
      </c>
      <c r="F84" s="209" t="s">
        <v>435</v>
      </c>
      <c r="G84" s="112">
        <v>169.39</v>
      </c>
      <c r="H84" s="112">
        <v>30.14</v>
      </c>
      <c r="I84" s="107" t="s">
        <v>118</v>
      </c>
      <c r="J84" s="112">
        <f t="shared" si="4"/>
        <v>139.25</v>
      </c>
      <c r="K84" s="210" t="s">
        <v>202</v>
      </c>
      <c r="L84" s="108">
        <v>2022</v>
      </c>
      <c r="M84" s="108">
        <v>2235</v>
      </c>
      <c r="N84" s="109" t="s">
        <v>149</v>
      </c>
      <c r="O84" s="111" t="s">
        <v>431</v>
      </c>
      <c r="P84" s="109" t="s">
        <v>432</v>
      </c>
      <c r="Q84" s="109" t="s">
        <v>432</v>
      </c>
      <c r="R84" s="108">
        <v>1</v>
      </c>
      <c r="S84" s="111" t="s">
        <v>203</v>
      </c>
      <c r="T84" s="108">
        <v>1010203</v>
      </c>
      <c r="U84" s="108">
        <v>140</v>
      </c>
      <c r="V84" s="108">
        <v>130</v>
      </c>
      <c r="W84" s="108">
        <v>13</v>
      </c>
      <c r="X84" s="113">
        <v>2022</v>
      </c>
      <c r="Y84" s="113">
        <v>102</v>
      </c>
      <c r="Z84" s="113">
        <v>0</v>
      </c>
      <c r="AA84" s="114" t="s">
        <v>136</v>
      </c>
      <c r="AB84" s="108">
        <v>502</v>
      </c>
      <c r="AC84" s="109" t="s">
        <v>174</v>
      </c>
      <c r="AD84" s="211" t="s">
        <v>399</v>
      </c>
      <c r="AE84" s="211" t="s">
        <v>176</v>
      </c>
      <c r="AF84" s="212">
        <f t="shared" si="5"/>
        <v>-36</v>
      </c>
      <c r="AG84" s="213">
        <f t="shared" si="6"/>
        <v>139.25</v>
      </c>
      <c r="AH84" s="214">
        <f t="shared" si="7"/>
        <v>-5013</v>
      </c>
      <c r="AI84" s="215" t="s">
        <v>127</v>
      </c>
    </row>
    <row r="85" spans="1:35" ht="15">
      <c r="A85" s="108">
        <v>2022</v>
      </c>
      <c r="B85" s="108">
        <v>182</v>
      </c>
      <c r="C85" s="109" t="s">
        <v>198</v>
      </c>
      <c r="D85" s="208" t="s">
        <v>437</v>
      </c>
      <c r="E85" s="109" t="s">
        <v>396</v>
      </c>
      <c r="F85" s="209" t="s">
        <v>131</v>
      </c>
      <c r="G85" s="112">
        <v>0</v>
      </c>
      <c r="H85" s="112">
        <v>0</v>
      </c>
      <c r="I85" s="107" t="s">
        <v>127</v>
      </c>
      <c r="J85" s="112">
        <f t="shared" si="4"/>
        <v>0</v>
      </c>
      <c r="K85" s="210" t="s">
        <v>132</v>
      </c>
      <c r="L85" s="108">
        <v>2022</v>
      </c>
      <c r="M85" s="108">
        <v>2270</v>
      </c>
      <c r="N85" s="109" t="s">
        <v>438</v>
      </c>
      <c r="O85" s="111" t="s">
        <v>134</v>
      </c>
      <c r="P85" s="109" t="s">
        <v>135</v>
      </c>
      <c r="Q85" s="109" t="s">
        <v>135</v>
      </c>
      <c r="R85" s="108">
        <v>3</v>
      </c>
      <c r="S85" s="111" t="s">
        <v>122</v>
      </c>
      <c r="T85" s="108">
        <v>1050102</v>
      </c>
      <c r="U85" s="108">
        <v>2000</v>
      </c>
      <c r="V85" s="108">
        <v>763</v>
      </c>
      <c r="W85" s="108">
        <v>99</v>
      </c>
      <c r="X85" s="113">
        <v>2021</v>
      </c>
      <c r="Y85" s="113">
        <v>382</v>
      </c>
      <c r="Z85" s="113">
        <v>0</v>
      </c>
      <c r="AA85" s="114" t="s">
        <v>123</v>
      </c>
      <c r="AB85" s="108">
        <v>0</v>
      </c>
      <c r="AC85" s="109" t="s">
        <v>148</v>
      </c>
      <c r="AD85" s="211" t="s">
        <v>439</v>
      </c>
      <c r="AE85" s="211" t="s">
        <v>148</v>
      </c>
      <c r="AF85" s="212">
        <f t="shared" si="5"/>
        <v>-58</v>
      </c>
      <c r="AG85" s="213">
        <f t="shared" si="6"/>
        <v>0</v>
      </c>
      <c r="AH85" s="214">
        <f t="shared" si="7"/>
        <v>0</v>
      </c>
      <c r="AI85" s="215" t="s">
        <v>127</v>
      </c>
    </row>
    <row r="86" spans="1:35" ht="15">
      <c r="A86" s="108">
        <v>2022</v>
      </c>
      <c r="B86" s="108">
        <v>183</v>
      </c>
      <c r="C86" s="109" t="s">
        <v>136</v>
      </c>
      <c r="D86" s="208" t="s">
        <v>440</v>
      </c>
      <c r="E86" s="109" t="s">
        <v>311</v>
      </c>
      <c r="F86" s="209" t="s">
        <v>441</v>
      </c>
      <c r="G86" s="112">
        <v>3945.41</v>
      </c>
      <c r="H86" s="112">
        <v>711.47</v>
      </c>
      <c r="I86" s="107" t="s">
        <v>118</v>
      </c>
      <c r="J86" s="112">
        <f t="shared" si="4"/>
        <v>3233.9399999999996</v>
      </c>
      <c r="K86" s="210" t="s">
        <v>442</v>
      </c>
      <c r="L86" s="108">
        <v>2022</v>
      </c>
      <c r="M86" s="108">
        <v>2085</v>
      </c>
      <c r="N86" s="109" t="s">
        <v>391</v>
      </c>
      <c r="O86" s="111" t="s">
        <v>443</v>
      </c>
      <c r="P86" s="109" t="s">
        <v>444</v>
      </c>
      <c r="Q86" s="109" t="s">
        <v>444</v>
      </c>
      <c r="R86" s="108">
        <v>1</v>
      </c>
      <c r="S86" s="111" t="s">
        <v>203</v>
      </c>
      <c r="T86" s="108">
        <v>1010403</v>
      </c>
      <c r="U86" s="108">
        <v>360</v>
      </c>
      <c r="V86" s="108">
        <v>215</v>
      </c>
      <c r="W86" s="108">
        <v>99</v>
      </c>
      <c r="X86" s="113">
        <v>2022</v>
      </c>
      <c r="Y86" s="113">
        <v>214</v>
      </c>
      <c r="Z86" s="113">
        <v>0</v>
      </c>
      <c r="AA86" s="114" t="s">
        <v>136</v>
      </c>
      <c r="AB86" s="108">
        <v>503</v>
      </c>
      <c r="AC86" s="109" t="s">
        <v>174</v>
      </c>
      <c r="AD86" s="211" t="s">
        <v>445</v>
      </c>
      <c r="AE86" s="211" t="s">
        <v>176</v>
      </c>
      <c r="AF86" s="212">
        <f t="shared" si="5"/>
        <v>-31</v>
      </c>
      <c r="AG86" s="213">
        <f t="shared" si="6"/>
        <v>3233.9399999999996</v>
      </c>
      <c r="AH86" s="214">
        <f t="shared" si="7"/>
        <v>-100252.13999999998</v>
      </c>
      <c r="AI86" s="215" t="s">
        <v>127</v>
      </c>
    </row>
    <row r="87" spans="1:35" ht="15">
      <c r="A87" s="108">
        <v>2022</v>
      </c>
      <c r="B87" s="108">
        <v>187</v>
      </c>
      <c r="C87" s="109" t="s">
        <v>136</v>
      </c>
      <c r="D87" s="208" t="s">
        <v>446</v>
      </c>
      <c r="E87" s="109" t="s">
        <v>396</v>
      </c>
      <c r="F87" s="209" t="s">
        <v>447</v>
      </c>
      <c r="G87" s="112">
        <v>40.3</v>
      </c>
      <c r="H87" s="112">
        <v>0</v>
      </c>
      <c r="I87" s="107" t="s">
        <v>127</v>
      </c>
      <c r="J87" s="112">
        <f t="shared" si="4"/>
        <v>40.3</v>
      </c>
      <c r="K87" s="210" t="s">
        <v>221</v>
      </c>
      <c r="L87" s="108">
        <v>2022</v>
      </c>
      <c r="M87" s="108">
        <v>2234</v>
      </c>
      <c r="N87" s="109" t="s">
        <v>149</v>
      </c>
      <c r="O87" s="111" t="s">
        <v>223</v>
      </c>
      <c r="P87" s="109" t="s">
        <v>224</v>
      </c>
      <c r="Q87" s="109" t="s">
        <v>225</v>
      </c>
      <c r="R87" s="108">
        <v>1</v>
      </c>
      <c r="S87" s="111" t="s">
        <v>203</v>
      </c>
      <c r="T87" s="108">
        <v>1010203</v>
      </c>
      <c r="U87" s="108">
        <v>140</v>
      </c>
      <c r="V87" s="108">
        <v>130</v>
      </c>
      <c r="W87" s="108">
        <v>5</v>
      </c>
      <c r="X87" s="113">
        <v>2022</v>
      </c>
      <c r="Y87" s="113">
        <v>399</v>
      </c>
      <c r="Z87" s="113">
        <v>0</v>
      </c>
      <c r="AA87" s="114" t="s">
        <v>136</v>
      </c>
      <c r="AB87" s="108">
        <v>501</v>
      </c>
      <c r="AC87" s="109" t="s">
        <v>174</v>
      </c>
      <c r="AD87" s="211" t="s">
        <v>399</v>
      </c>
      <c r="AE87" s="211" t="s">
        <v>176</v>
      </c>
      <c r="AF87" s="212">
        <f t="shared" si="5"/>
        <v>-36</v>
      </c>
      <c r="AG87" s="213">
        <f t="shared" si="6"/>
        <v>40.3</v>
      </c>
      <c r="AH87" s="214">
        <f t="shared" si="7"/>
        <v>-1450.8</v>
      </c>
      <c r="AI87" s="215" t="s">
        <v>127</v>
      </c>
    </row>
    <row r="88" spans="1:35" ht="15">
      <c r="A88" s="108">
        <v>2022</v>
      </c>
      <c r="B88" s="108">
        <v>188</v>
      </c>
      <c r="C88" s="109" t="s">
        <v>136</v>
      </c>
      <c r="D88" s="208" t="s">
        <v>448</v>
      </c>
      <c r="E88" s="109" t="s">
        <v>396</v>
      </c>
      <c r="F88" s="209" t="s">
        <v>449</v>
      </c>
      <c r="G88" s="112">
        <v>24</v>
      </c>
      <c r="H88" s="112">
        <v>0</v>
      </c>
      <c r="I88" s="107" t="s">
        <v>127</v>
      </c>
      <c r="J88" s="112">
        <f t="shared" si="4"/>
        <v>24</v>
      </c>
      <c r="K88" s="210" t="s">
        <v>221</v>
      </c>
      <c r="L88" s="108">
        <v>2022</v>
      </c>
      <c r="M88" s="108">
        <v>2182</v>
      </c>
      <c r="N88" s="109" t="s">
        <v>411</v>
      </c>
      <c r="O88" s="111" t="s">
        <v>223</v>
      </c>
      <c r="P88" s="109" t="s">
        <v>224</v>
      </c>
      <c r="Q88" s="109" t="s">
        <v>225</v>
      </c>
      <c r="R88" s="108">
        <v>1</v>
      </c>
      <c r="S88" s="111" t="s">
        <v>203</v>
      </c>
      <c r="T88" s="108">
        <v>1010203</v>
      </c>
      <c r="U88" s="108">
        <v>140</v>
      </c>
      <c r="V88" s="108">
        <v>130</v>
      </c>
      <c r="W88" s="108">
        <v>5</v>
      </c>
      <c r="X88" s="113">
        <v>2022</v>
      </c>
      <c r="Y88" s="113">
        <v>399</v>
      </c>
      <c r="Z88" s="113">
        <v>0</v>
      </c>
      <c r="AA88" s="114" t="s">
        <v>136</v>
      </c>
      <c r="AB88" s="108">
        <v>501</v>
      </c>
      <c r="AC88" s="109" t="s">
        <v>174</v>
      </c>
      <c r="AD88" s="211" t="s">
        <v>415</v>
      </c>
      <c r="AE88" s="211" t="s">
        <v>176</v>
      </c>
      <c r="AF88" s="212">
        <f t="shared" si="5"/>
        <v>-34</v>
      </c>
      <c r="AG88" s="213">
        <f t="shared" si="6"/>
        <v>24</v>
      </c>
      <c r="AH88" s="214">
        <f t="shared" si="7"/>
        <v>-816</v>
      </c>
      <c r="AI88" s="215" t="s">
        <v>127</v>
      </c>
    </row>
    <row r="89" spans="1:35" ht="15">
      <c r="A89" s="108">
        <v>2022</v>
      </c>
      <c r="B89" s="108">
        <v>189</v>
      </c>
      <c r="C89" s="109" t="s">
        <v>136</v>
      </c>
      <c r="D89" s="208" t="s">
        <v>450</v>
      </c>
      <c r="E89" s="109" t="s">
        <v>396</v>
      </c>
      <c r="F89" s="209" t="s">
        <v>451</v>
      </c>
      <c r="G89" s="112">
        <v>32</v>
      </c>
      <c r="H89" s="112">
        <v>0</v>
      </c>
      <c r="I89" s="107" t="s">
        <v>127</v>
      </c>
      <c r="J89" s="112">
        <f t="shared" si="4"/>
        <v>32</v>
      </c>
      <c r="K89" s="210" t="s">
        <v>221</v>
      </c>
      <c r="L89" s="108">
        <v>2022</v>
      </c>
      <c r="M89" s="108">
        <v>2238</v>
      </c>
      <c r="N89" s="109" t="s">
        <v>149</v>
      </c>
      <c r="O89" s="111" t="s">
        <v>223</v>
      </c>
      <c r="P89" s="109" t="s">
        <v>224</v>
      </c>
      <c r="Q89" s="109" t="s">
        <v>225</v>
      </c>
      <c r="R89" s="108">
        <v>1</v>
      </c>
      <c r="S89" s="111" t="s">
        <v>203</v>
      </c>
      <c r="T89" s="108">
        <v>1010203</v>
      </c>
      <c r="U89" s="108">
        <v>140</v>
      </c>
      <c r="V89" s="108">
        <v>130</v>
      </c>
      <c r="W89" s="108">
        <v>5</v>
      </c>
      <c r="X89" s="113">
        <v>2022</v>
      </c>
      <c r="Y89" s="113">
        <v>399</v>
      </c>
      <c r="Z89" s="113">
        <v>0</v>
      </c>
      <c r="AA89" s="114" t="s">
        <v>136</v>
      </c>
      <c r="AB89" s="108">
        <v>501</v>
      </c>
      <c r="AC89" s="109" t="s">
        <v>174</v>
      </c>
      <c r="AD89" s="211" t="s">
        <v>399</v>
      </c>
      <c r="AE89" s="211" t="s">
        <v>176</v>
      </c>
      <c r="AF89" s="212">
        <f t="shared" si="5"/>
        <v>-36</v>
      </c>
      <c r="AG89" s="213">
        <f t="shared" si="6"/>
        <v>32</v>
      </c>
      <c r="AH89" s="214">
        <f t="shared" si="7"/>
        <v>-1152</v>
      </c>
      <c r="AI89" s="215" t="s">
        <v>127</v>
      </c>
    </row>
    <row r="90" spans="1:35" ht="15">
      <c r="A90" s="108">
        <v>2022</v>
      </c>
      <c r="B90" s="108">
        <v>190</v>
      </c>
      <c r="C90" s="109" t="s">
        <v>136</v>
      </c>
      <c r="D90" s="208" t="s">
        <v>452</v>
      </c>
      <c r="E90" s="109" t="s">
        <v>396</v>
      </c>
      <c r="F90" s="209" t="s">
        <v>453</v>
      </c>
      <c r="G90" s="112">
        <v>55</v>
      </c>
      <c r="H90" s="112">
        <v>0</v>
      </c>
      <c r="I90" s="107" t="s">
        <v>127</v>
      </c>
      <c r="J90" s="112">
        <f t="shared" si="4"/>
        <v>55</v>
      </c>
      <c r="K90" s="210" t="s">
        <v>221</v>
      </c>
      <c r="L90" s="108">
        <v>2022</v>
      </c>
      <c r="M90" s="108">
        <v>2233</v>
      </c>
      <c r="N90" s="109" t="s">
        <v>149</v>
      </c>
      <c r="O90" s="111" t="s">
        <v>223</v>
      </c>
      <c r="P90" s="109" t="s">
        <v>224</v>
      </c>
      <c r="Q90" s="109" t="s">
        <v>225</v>
      </c>
      <c r="R90" s="108">
        <v>1</v>
      </c>
      <c r="S90" s="111" t="s">
        <v>203</v>
      </c>
      <c r="T90" s="108">
        <v>1010203</v>
      </c>
      <c r="U90" s="108">
        <v>140</v>
      </c>
      <c r="V90" s="108">
        <v>130</v>
      </c>
      <c r="W90" s="108">
        <v>5</v>
      </c>
      <c r="X90" s="113">
        <v>2022</v>
      </c>
      <c r="Y90" s="113">
        <v>399</v>
      </c>
      <c r="Z90" s="113">
        <v>0</v>
      </c>
      <c r="AA90" s="114" t="s">
        <v>136</v>
      </c>
      <c r="AB90" s="108">
        <v>501</v>
      </c>
      <c r="AC90" s="109" t="s">
        <v>174</v>
      </c>
      <c r="AD90" s="211" t="s">
        <v>399</v>
      </c>
      <c r="AE90" s="211" t="s">
        <v>176</v>
      </c>
      <c r="AF90" s="212">
        <f t="shared" si="5"/>
        <v>-36</v>
      </c>
      <c r="AG90" s="213">
        <f t="shared" si="6"/>
        <v>55</v>
      </c>
      <c r="AH90" s="214">
        <f t="shared" si="7"/>
        <v>-1980</v>
      </c>
      <c r="AI90" s="215" t="s">
        <v>127</v>
      </c>
    </row>
    <row r="91" spans="1:35" ht="15">
      <c r="A91" s="108">
        <v>2022</v>
      </c>
      <c r="B91" s="108">
        <v>191</v>
      </c>
      <c r="C91" s="109" t="s">
        <v>136</v>
      </c>
      <c r="D91" s="208" t="s">
        <v>454</v>
      </c>
      <c r="E91" s="109" t="s">
        <v>160</v>
      </c>
      <c r="F91" s="209" t="s">
        <v>455</v>
      </c>
      <c r="G91" s="112">
        <v>36.04</v>
      </c>
      <c r="H91" s="112">
        <v>6.5</v>
      </c>
      <c r="I91" s="107" t="s">
        <v>118</v>
      </c>
      <c r="J91" s="112">
        <f t="shared" si="4"/>
        <v>29.54</v>
      </c>
      <c r="K91" s="210" t="s">
        <v>330</v>
      </c>
      <c r="L91" s="108">
        <v>2022</v>
      </c>
      <c r="M91" s="108">
        <v>1922</v>
      </c>
      <c r="N91" s="109" t="s">
        <v>323</v>
      </c>
      <c r="O91" s="111" t="s">
        <v>324</v>
      </c>
      <c r="P91" s="109" t="s">
        <v>325</v>
      </c>
      <c r="Q91" s="109" t="s">
        <v>326</v>
      </c>
      <c r="R91" s="108">
        <v>3</v>
      </c>
      <c r="S91" s="111" t="s">
        <v>122</v>
      </c>
      <c r="T91" s="108">
        <v>1010202</v>
      </c>
      <c r="U91" s="108">
        <v>130</v>
      </c>
      <c r="V91" s="108">
        <v>130</v>
      </c>
      <c r="W91" s="108">
        <v>1</v>
      </c>
      <c r="X91" s="113">
        <v>2022</v>
      </c>
      <c r="Y91" s="113">
        <v>118</v>
      </c>
      <c r="Z91" s="113">
        <v>5</v>
      </c>
      <c r="AA91" s="114" t="s">
        <v>136</v>
      </c>
      <c r="AB91" s="108">
        <v>493</v>
      </c>
      <c r="AC91" s="109" t="s">
        <v>174</v>
      </c>
      <c r="AD91" s="211" t="s">
        <v>327</v>
      </c>
      <c r="AE91" s="211" t="s">
        <v>176</v>
      </c>
      <c r="AF91" s="212">
        <f t="shared" si="5"/>
        <v>-25</v>
      </c>
      <c r="AG91" s="213">
        <f t="shared" si="6"/>
        <v>29.54</v>
      </c>
      <c r="AH91" s="214">
        <f t="shared" si="7"/>
        <v>-738.5</v>
      </c>
      <c r="AI91" s="215" t="s">
        <v>127</v>
      </c>
    </row>
    <row r="92" spans="1:35" ht="15">
      <c r="A92" s="108">
        <v>2022</v>
      </c>
      <c r="B92" s="108">
        <v>192</v>
      </c>
      <c r="C92" s="109" t="s">
        <v>136</v>
      </c>
      <c r="D92" s="208" t="s">
        <v>456</v>
      </c>
      <c r="E92" s="109" t="s">
        <v>323</v>
      </c>
      <c r="F92" s="209" t="s">
        <v>162</v>
      </c>
      <c r="G92" s="112">
        <v>1557.7</v>
      </c>
      <c r="H92" s="112">
        <v>280.9</v>
      </c>
      <c r="I92" s="107" t="s">
        <v>118</v>
      </c>
      <c r="J92" s="112">
        <f t="shared" si="4"/>
        <v>1276.8000000000002</v>
      </c>
      <c r="K92" s="210" t="s">
        <v>163</v>
      </c>
      <c r="L92" s="108">
        <v>2022</v>
      </c>
      <c r="M92" s="108">
        <v>1991</v>
      </c>
      <c r="N92" s="109" t="s">
        <v>457</v>
      </c>
      <c r="O92" s="111" t="s">
        <v>165</v>
      </c>
      <c r="P92" s="109" t="s">
        <v>166</v>
      </c>
      <c r="Q92" s="109" t="s">
        <v>166</v>
      </c>
      <c r="R92" s="108">
        <v>3</v>
      </c>
      <c r="S92" s="111" t="s">
        <v>122</v>
      </c>
      <c r="T92" s="108">
        <v>1100503</v>
      </c>
      <c r="U92" s="108">
        <v>4210</v>
      </c>
      <c r="V92" s="108">
        <v>900</v>
      </c>
      <c r="W92" s="108">
        <v>5</v>
      </c>
      <c r="X92" s="113">
        <v>2022</v>
      </c>
      <c r="Y92" s="113">
        <v>168</v>
      </c>
      <c r="Z92" s="113">
        <v>0</v>
      </c>
      <c r="AA92" s="114" t="s">
        <v>174</v>
      </c>
      <c r="AB92" s="108">
        <v>514</v>
      </c>
      <c r="AC92" s="109" t="s">
        <v>174</v>
      </c>
      <c r="AD92" s="211" t="s">
        <v>458</v>
      </c>
      <c r="AE92" s="211" t="s">
        <v>176</v>
      </c>
      <c r="AF92" s="212">
        <f t="shared" si="5"/>
        <v>-26</v>
      </c>
      <c r="AG92" s="213">
        <f t="shared" si="6"/>
        <v>1276.8000000000002</v>
      </c>
      <c r="AH92" s="214">
        <f t="shared" si="7"/>
        <v>-33196.8</v>
      </c>
      <c r="AI92" s="215" t="s">
        <v>127</v>
      </c>
    </row>
    <row r="93" spans="1:35" ht="15">
      <c r="A93" s="108">
        <v>2022</v>
      </c>
      <c r="B93" s="108">
        <v>193</v>
      </c>
      <c r="C93" s="109" t="s">
        <v>136</v>
      </c>
      <c r="D93" s="208" t="s">
        <v>459</v>
      </c>
      <c r="E93" s="109" t="s">
        <v>438</v>
      </c>
      <c r="F93" s="209" t="s">
        <v>117</v>
      </c>
      <c r="G93" s="112">
        <v>8465.18</v>
      </c>
      <c r="H93" s="112">
        <v>325.58</v>
      </c>
      <c r="I93" s="107" t="s">
        <v>118</v>
      </c>
      <c r="J93" s="112">
        <f t="shared" si="4"/>
        <v>8139.6</v>
      </c>
      <c r="K93" s="210" t="s">
        <v>460</v>
      </c>
      <c r="L93" s="108">
        <v>2022</v>
      </c>
      <c r="M93" s="108">
        <v>2316</v>
      </c>
      <c r="N93" s="109" t="s">
        <v>461</v>
      </c>
      <c r="O93" s="111" t="s">
        <v>241</v>
      </c>
      <c r="P93" s="109" t="s">
        <v>242</v>
      </c>
      <c r="Q93" s="109" t="s">
        <v>242</v>
      </c>
      <c r="R93" s="108">
        <v>2</v>
      </c>
      <c r="S93" s="111" t="s">
        <v>238</v>
      </c>
      <c r="T93" s="108">
        <v>1040503</v>
      </c>
      <c r="U93" s="108">
        <v>1900</v>
      </c>
      <c r="V93" s="108">
        <v>730</v>
      </c>
      <c r="W93" s="108">
        <v>1</v>
      </c>
      <c r="X93" s="113">
        <v>2022</v>
      </c>
      <c r="Y93" s="113">
        <v>316</v>
      </c>
      <c r="Z93" s="113">
        <v>0</v>
      </c>
      <c r="AA93" s="114" t="s">
        <v>136</v>
      </c>
      <c r="AB93" s="108">
        <v>488</v>
      </c>
      <c r="AC93" s="109" t="s">
        <v>174</v>
      </c>
      <c r="AD93" s="211" t="s">
        <v>462</v>
      </c>
      <c r="AE93" s="211" t="s">
        <v>176</v>
      </c>
      <c r="AF93" s="212">
        <f t="shared" si="5"/>
        <v>-40</v>
      </c>
      <c r="AG93" s="213">
        <f t="shared" si="6"/>
        <v>8139.6</v>
      </c>
      <c r="AH93" s="214">
        <f t="shared" si="7"/>
        <v>-325584</v>
      </c>
      <c r="AI93" s="215" t="s">
        <v>127</v>
      </c>
    </row>
    <row r="94" spans="1:35" ht="15">
      <c r="A94" s="108">
        <v>2022</v>
      </c>
      <c r="B94" s="108">
        <v>193</v>
      </c>
      <c r="C94" s="109" t="s">
        <v>136</v>
      </c>
      <c r="D94" s="208" t="s">
        <v>459</v>
      </c>
      <c r="E94" s="109" t="s">
        <v>438</v>
      </c>
      <c r="F94" s="209" t="s">
        <v>117</v>
      </c>
      <c r="G94" s="112">
        <v>91.73</v>
      </c>
      <c r="H94" s="112">
        <v>3.53</v>
      </c>
      <c r="I94" s="107" t="s">
        <v>118</v>
      </c>
      <c r="J94" s="112">
        <f t="shared" si="4"/>
        <v>88.2</v>
      </c>
      <c r="K94" s="210" t="s">
        <v>460</v>
      </c>
      <c r="L94" s="108">
        <v>2022</v>
      </c>
      <c r="M94" s="108">
        <v>2316</v>
      </c>
      <c r="N94" s="109" t="s">
        <v>461</v>
      </c>
      <c r="O94" s="111" t="s">
        <v>241</v>
      </c>
      <c r="P94" s="109" t="s">
        <v>242</v>
      </c>
      <c r="Q94" s="109" t="s">
        <v>242</v>
      </c>
      <c r="R94" s="108">
        <v>4</v>
      </c>
      <c r="S94" s="111" t="s">
        <v>280</v>
      </c>
      <c r="T94" s="108">
        <v>1010203</v>
      </c>
      <c r="U94" s="108">
        <v>140</v>
      </c>
      <c r="V94" s="108">
        <v>112</v>
      </c>
      <c r="W94" s="108">
        <v>99</v>
      </c>
      <c r="X94" s="113">
        <v>2022</v>
      </c>
      <c r="Y94" s="113">
        <v>348</v>
      </c>
      <c r="Z94" s="113">
        <v>0</v>
      </c>
      <c r="AA94" s="114" t="s">
        <v>136</v>
      </c>
      <c r="AB94" s="108">
        <v>487</v>
      </c>
      <c r="AC94" s="109" t="s">
        <v>174</v>
      </c>
      <c r="AD94" s="211" t="s">
        <v>462</v>
      </c>
      <c r="AE94" s="211" t="s">
        <v>176</v>
      </c>
      <c r="AF94" s="212">
        <f t="shared" si="5"/>
        <v>-40</v>
      </c>
      <c r="AG94" s="213">
        <f t="shared" si="6"/>
        <v>88.2</v>
      </c>
      <c r="AH94" s="214">
        <f t="shared" si="7"/>
        <v>-3528</v>
      </c>
      <c r="AI94" s="215" t="s">
        <v>127</v>
      </c>
    </row>
    <row r="95" spans="1:35" ht="15">
      <c r="A95" s="108">
        <v>2022</v>
      </c>
      <c r="B95" s="108">
        <v>194</v>
      </c>
      <c r="C95" s="109" t="s">
        <v>136</v>
      </c>
      <c r="D95" s="208" t="s">
        <v>463</v>
      </c>
      <c r="E95" s="109" t="s">
        <v>198</v>
      </c>
      <c r="F95" s="209" t="s">
        <v>464</v>
      </c>
      <c r="G95" s="112">
        <v>319.72</v>
      </c>
      <c r="H95" s="112">
        <v>29.07</v>
      </c>
      <c r="I95" s="107" t="s">
        <v>118</v>
      </c>
      <c r="J95" s="112">
        <f t="shared" si="4"/>
        <v>290.65000000000003</v>
      </c>
      <c r="K95" s="210" t="s">
        <v>123</v>
      </c>
      <c r="L95" s="108">
        <v>2022</v>
      </c>
      <c r="M95" s="108">
        <v>2471</v>
      </c>
      <c r="N95" s="109" t="s">
        <v>198</v>
      </c>
      <c r="O95" s="111" t="s">
        <v>465</v>
      </c>
      <c r="P95" s="109" t="s">
        <v>466</v>
      </c>
      <c r="Q95" s="109" t="s">
        <v>466</v>
      </c>
      <c r="R95" s="108">
        <v>1</v>
      </c>
      <c r="S95" s="111" t="s">
        <v>203</v>
      </c>
      <c r="T95" s="108">
        <v>1010503</v>
      </c>
      <c r="U95" s="108">
        <v>470</v>
      </c>
      <c r="V95" s="108">
        <v>635</v>
      </c>
      <c r="W95" s="108">
        <v>99</v>
      </c>
      <c r="X95" s="113">
        <v>2022</v>
      </c>
      <c r="Y95" s="113">
        <v>144</v>
      </c>
      <c r="Z95" s="113">
        <v>0</v>
      </c>
      <c r="AA95" s="114" t="s">
        <v>467</v>
      </c>
      <c r="AB95" s="108">
        <v>602</v>
      </c>
      <c r="AC95" s="109" t="s">
        <v>468</v>
      </c>
      <c r="AD95" s="211" t="s">
        <v>469</v>
      </c>
      <c r="AE95" s="211" t="s">
        <v>470</v>
      </c>
      <c r="AF95" s="212">
        <f t="shared" si="5"/>
        <v>-31</v>
      </c>
      <c r="AG95" s="213">
        <f t="shared" si="6"/>
        <v>290.65000000000003</v>
      </c>
      <c r="AH95" s="214">
        <f t="shared" si="7"/>
        <v>-9010.150000000001</v>
      </c>
      <c r="AI95" s="215" t="s">
        <v>127</v>
      </c>
    </row>
    <row r="96" spans="1:35" ht="15">
      <c r="A96" s="108">
        <v>2022</v>
      </c>
      <c r="B96" s="108">
        <v>195</v>
      </c>
      <c r="C96" s="109" t="s">
        <v>168</v>
      </c>
      <c r="D96" s="208" t="s">
        <v>471</v>
      </c>
      <c r="E96" s="109" t="s">
        <v>391</v>
      </c>
      <c r="F96" s="209" t="s">
        <v>472</v>
      </c>
      <c r="G96" s="112">
        <v>1141.92</v>
      </c>
      <c r="H96" s="112">
        <v>0</v>
      </c>
      <c r="I96" s="107" t="s">
        <v>127</v>
      </c>
      <c r="J96" s="112">
        <f t="shared" si="4"/>
        <v>1141.92</v>
      </c>
      <c r="K96" s="210" t="s">
        <v>473</v>
      </c>
      <c r="L96" s="108">
        <v>2022</v>
      </c>
      <c r="M96" s="108">
        <v>2161</v>
      </c>
      <c r="N96" s="109" t="s">
        <v>396</v>
      </c>
      <c r="O96" s="111" t="s">
        <v>474</v>
      </c>
      <c r="P96" s="109" t="s">
        <v>475</v>
      </c>
      <c r="Q96" s="109" t="s">
        <v>476</v>
      </c>
      <c r="R96" s="108">
        <v>3</v>
      </c>
      <c r="S96" s="111" t="s">
        <v>122</v>
      </c>
      <c r="T96" s="108">
        <v>2100501</v>
      </c>
      <c r="U96" s="108">
        <v>9530</v>
      </c>
      <c r="V96" s="108">
        <v>1742</v>
      </c>
      <c r="W96" s="108">
        <v>99</v>
      </c>
      <c r="X96" s="113">
        <v>2022</v>
      </c>
      <c r="Y96" s="113">
        <v>23</v>
      </c>
      <c r="Z96" s="113">
        <v>0</v>
      </c>
      <c r="AA96" s="114" t="s">
        <v>123</v>
      </c>
      <c r="AB96" s="108">
        <v>591</v>
      </c>
      <c r="AC96" s="109" t="s">
        <v>124</v>
      </c>
      <c r="AD96" s="211" t="s">
        <v>407</v>
      </c>
      <c r="AE96" s="211" t="s">
        <v>319</v>
      </c>
      <c r="AF96" s="212">
        <f t="shared" si="5"/>
        <v>-17</v>
      </c>
      <c r="AG96" s="213">
        <f t="shared" si="6"/>
        <v>1141.92</v>
      </c>
      <c r="AH96" s="214">
        <f t="shared" si="7"/>
        <v>-19412.64</v>
      </c>
      <c r="AI96" s="215" t="s">
        <v>127</v>
      </c>
    </row>
    <row r="97" spans="1:35" ht="15">
      <c r="A97" s="108">
        <v>2022</v>
      </c>
      <c r="B97" s="108">
        <v>196</v>
      </c>
      <c r="C97" s="109" t="s">
        <v>168</v>
      </c>
      <c r="D97" s="208" t="s">
        <v>477</v>
      </c>
      <c r="E97" s="109" t="s">
        <v>411</v>
      </c>
      <c r="F97" s="209" t="s">
        <v>478</v>
      </c>
      <c r="G97" s="112">
        <v>27766.26</v>
      </c>
      <c r="H97" s="112">
        <v>2524.21</v>
      </c>
      <c r="I97" s="107" t="s">
        <v>118</v>
      </c>
      <c r="J97" s="112">
        <f t="shared" si="4"/>
        <v>25242.05</v>
      </c>
      <c r="K97" s="210" t="s">
        <v>473</v>
      </c>
      <c r="L97" s="108">
        <v>2022</v>
      </c>
      <c r="M97" s="108">
        <v>2230</v>
      </c>
      <c r="N97" s="109" t="s">
        <v>149</v>
      </c>
      <c r="O97" s="111" t="s">
        <v>479</v>
      </c>
      <c r="P97" s="109" t="s">
        <v>480</v>
      </c>
      <c r="Q97" s="109" t="s">
        <v>480</v>
      </c>
      <c r="R97" s="108">
        <v>3</v>
      </c>
      <c r="S97" s="111" t="s">
        <v>122</v>
      </c>
      <c r="T97" s="108">
        <v>2100501</v>
      </c>
      <c r="U97" s="108">
        <v>9530</v>
      </c>
      <c r="V97" s="108">
        <v>1742</v>
      </c>
      <c r="W97" s="108">
        <v>99</v>
      </c>
      <c r="X97" s="113">
        <v>2022</v>
      </c>
      <c r="Y97" s="113">
        <v>23</v>
      </c>
      <c r="Z97" s="113">
        <v>0</v>
      </c>
      <c r="AA97" s="114" t="s">
        <v>123</v>
      </c>
      <c r="AB97" s="108">
        <v>539</v>
      </c>
      <c r="AC97" s="109" t="s">
        <v>481</v>
      </c>
      <c r="AD97" s="211" t="s">
        <v>482</v>
      </c>
      <c r="AE97" s="211" t="s">
        <v>176</v>
      </c>
      <c r="AF97" s="212">
        <f t="shared" si="5"/>
        <v>-37</v>
      </c>
      <c r="AG97" s="213">
        <f t="shared" si="6"/>
        <v>25242.05</v>
      </c>
      <c r="AH97" s="214">
        <f t="shared" si="7"/>
        <v>-933955.85</v>
      </c>
      <c r="AI97" s="215" t="s">
        <v>127</v>
      </c>
    </row>
    <row r="98" spans="1:35" ht="15">
      <c r="A98" s="108">
        <v>2022</v>
      </c>
      <c r="B98" s="108">
        <v>197</v>
      </c>
      <c r="C98" s="109" t="s">
        <v>483</v>
      </c>
      <c r="D98" s="208" t="s">
        <v>484</v>
      </c>
      <c r="E98" s="109" t="s">
        <v>411</v>
      </c>
      <c r="F98" s="209" t="s">
        <v>485</v>
      </c>
      <c r="G98" s="112">
        <v>1320</v>
      </c>
      <c r="H98" s="112">
        <v>238.03</v>
      </c>
      <c r="I98" s="107" t="s">
        <v>118</v>
      </c>
      <c r="J98" s="112">
        <f t="shared" si="4"/>
        <v>1081.97</v>
      </c>
      <c r="K98" s="210" t="s">
        <v>486</v>
      </c>
      <c r="L98" s="108">
        <v>2022</v>
      </c>
      <c r="M98" s="108">
        <v>2232</v>
      </c>
      <c r="N98" s="109" t="s">
        <v>149</v>
      </c>
      <c r="O98" s="111" t="s">
        <v>487</v>
      </c>
      <c r="P98" s="109" t="s">
        <v>488</v>
      </c>
      <c r="Q98" s="109" t="s">
        <v>488</v>
      </c>
      <c r="R98" s="108">
        <v>1</v>
      </c>
      <c r="S98" s="111" t="s">
        <v>203</v>
      </c>
      <c r="T98" s="108">
        <v>1010403</v>
      </c>
      <c r="U98" s="108">
        <v>360</v>
      </c>
      <c r="V98" s="108">
        <v>218</v>
      </c>
      <c r="W98" s="108">
        <v>218</v>
      </c>
      <c r="X98" s="113">
        <v>2022</v>
      </c>
      <c r="Y98" s="113">
        <v>175</v>
      </c>
      <c r="Z98" s="113">
        <v>0</v>
      </c>
      <c r="AA98" s="114" t="s">
        <v>136</v>
      </c>
      <c r="AB98" s="108">
        <v>499</v>
      </c>
      <c r="AC98" s="109" t="s">
        <v>174</v>
      </c>
      <c r="AD98" s="211" t="s">
        <v>399</v>
      </c>
      <c r="AE98" s="211" t="s">
        <v>176</v>
      </c>
      <c r="AF98" s="212">
        <f t="shared" si="5"/>
        <v>-36</v>
      </c>
      <c r="AG98" s="213">
        <f t="shared" si="6"/>
        <v>1081.97</v>
      </c>
      <c r="AH98" s="214">
        <f t="shared" si="7"/>
        <v>-38950.92</v>
      </c>
      <c r="AI98" s="215" t="s">
        <v>127</v>
      </c>
    </row>
    <row r="99" spans="1:35" ht="15">
      <c r="A99" s="108">
        <v>2022</v>
      </c>
      <c r="B99" s="108">
        <v>198</v>
      </c>
      <c r="C99" s="109" t="s">
        <v>483</v>
      </c>
      <c r="D99" s="208" t="s">
        <v>489</v>
      </c>
      <c r="E99" s="109" t="s">
        <v>411</v>
      </c>
      <c r="F99" s="209" t="s">
        <v>490</v>
      </c>
      <c r="G99" s="112">
        <v>1320</v>
      </c>
      <c r="H99" s="112">
        <v>238.03</v>
      </c>
      <c r="I99" s="107" t="s">
        <v>118</v>
      </c>
      <c r="J99" s="112">
        <f t="shared" si="4"/>
        <v>1081.97</v>
      </c>
      <c r="K99" s="210" t="s">
        <v>486</v>
      </c>
      <c r="L99" s="108">
        <v>2022</v>
      </c>
      <c r="M99" s="108">
        <v>2231</v>
      </c>
      <c r="N99" s="109" t="s">
        <v>149</v>
      </c>
      <c r="O99" s="111" t="s">
        <v>487</v>
      </c>
      <c r="P99" s="109" t="s">
        <v>488</v>
      </c>
      <c r="Q99" s="109" t="s">
        <v>488</v>
      </c>
      <c r="R99" s="108">
        <v>1</v>
      </c>
      <c r="S99" s="111" t="s">
        <v>203</v>
      </c>
      <c r="T99" s="108">
        <v>1010403</v>
      </c>
      <c r="U99" s="108">
        <v>360</v>
      </c>
      <c r="V99" s="108">
        <v>218</v>
      </c>
      <c r="W99" s="108">
        <v>218</v>
      </c>
      <c r="X99" s="113">
        <v>2022</v>
      </c>
      <c r="Y99" s="113">
        <v>175</v>
      </c>
      <c r="Z99" s="113">
        <v>0</v>
      </c>
      <c r="AA99" s="114" t="s">
        <v>136</v>
      </c>
      <c r="AB99" s="108">
        <v>499</v>
      </c>
      <c r="AC99" s="109" t="s">
        <v>174</v>
      </c>
      <c r="AD99" s="211" t="s">
        <v>482</v>
      </c>
      <c r="AE99" s="211" t="s">
        <v>176</v>
      </c>
      <c r="AF99" s="212">
        <f t="shared" si="5"/>
        <v>-37</v>
      </c>
      <c r="AG99" s="213">
        <f t="shared" si="6"/>
        <v>1081.97</v>
      </c>
      <c r="AH99" s="214">
        <f t="shared" si="7"/>
        <v>-40032.89</v>
      </c>
      <c r="AI99" s="215" t="s">
        <v>127</v>
      </c>
    </row>
    <row r="100" spans="1:35" ht="15">
      <c r="A100" s="108">
        <v>2022</v>
      </c>
      <c r="B100" s="108">
        <v>199</v>
      </c>
      <c r="C100" s="109" t="s">
        <v>483</v>
      </c>
      <c r="D100" s="208" t="s">
        <v>491</v>
      </c>
      <c r="E100" s="109" t="s">
        <v>138</v>
      </c>
      <c r="F100" s="209" t="s">
        <v>123</v>
      </c>
      <c r="G100" s="112">
        <v>854</v>
      </c>
      <c r="H100" s="112">
        <v>154</v>
      </c>
      <c r="I100" s="107" t="s">
        <v>118</v>
      </c>
      <c r="J100" s="112">
        <f t="shared" si="4"/>
        <v>700</v>
      </c>
      <c r="K100" s="210" t="s">
        <v>492</v>
      </c>
      <c r="L100" s="108">
        <v>2022</v>
      </c>
      <c r="M100" s="108">
        <v>2588</v>
      </c>
      <c r="N100" s="109" t="s">
        <v>168</v>
      </c>
      <c r="O100" s="111" t="s">
        <v>493</v>
      </c>
      <c r="P100" s="109" t="s">
        <v>494</v>
      </c>
      <c r="Q100" s="109" t="s">
        <v>494</v>
      </c>
      <c r="R100" s="108">
        <v>3</v>
      </c>
      <c r="S100" s="111" t="s">
        <v>122</v>
      </c>
      <c r="T100" s="108">
        <v>2010505</v>
      </c>
      <c r="U100" s="108">
        <v>6170</v>
      </c>
      <c r="V100" s="108">
        <v>1532</v>
      </c>
      <c r="W100" s="108">
        <v>99</v>
      </c>
      <c r="X100" s="113">
        <v>2022</v>
      </c>
      <c r="Y100" s="113">
        <v>38</v>
      </c>
      <c r="Z100" s="113">
        <v>0</v>
      </c>
      <c r="AA100" s="114" t="s">
        <v>174</v>
      </c>
      <c r="AB100" s="108">
        <v>517</v>
      </c>
      <c r="AC100" s="109" t="s">
        <v>174</v>
      </c>
      <c r="AD100" s="211" t="s">
        <v>495</v>
      </c>
      <c r="AE100" s="211" t="s">
        <v>176</v>
      </c>
      <c r="AF100" s="212">
        <f t="shared" si="5"/>
        <v>-49</v>
      </c>
      <c r="AG100" s="213">
        <f t="shared" si="6"/>
        <v>700</v>
      </c>
      <c r="AH100" s="214">
        <f t="shared" si="7"/>
        <v>-34300</v>
      </c>
      <c r="AI100" s="215" t="s">
        <v>127</v>
      </c>
    </row>
    <row r="101" spans="1:35" ht="15">
      <c r="A101" s="108">
        <v>2022</v>
      </c>
      <c r="B101" s="108">
        <v>199</v>
      </c>
      <c r="C101" s="109" t="s">
        <v>483</v>
      </c>
      <c r="D101" s="208" t="s">
        <v>491</v>
      </c>
      <c r="E101" s="109" t="s">
        <v>138</v>
      </c>
      <c r="F101" s="209" t="s">
        <v>123</v>
      </c>
      <c r="G101" s="112">
        <v>1366.11</v>
      </c>
      <c r="H101" s="112">
        <v>246.35</v>
      </c>
      <c r="I101" s="107" t="s">
        <v>118</v>
      </c>
      <c r="J101" s="112">
        <f t="shared" si="4"/>
        <v>1119.76</v>
      </c>
      <c r="K101" s="210" t="s">
        <v>492</v>
      </c>
      <c r="L101" s="108">
        <v>2022</v>
      </c>
      <c r="M101" s="108">
        <v>2588</v>
      </c>
      <c r="N101" s="109" t="s">
        <v>168</v>
      </c>
      <c r="O101" s="111" t="s">
        <v>493</v>
      </c>
      <c r="P101" s="109" t="s">
        <v>494</v>
      </c>
      <c r="Q101" s="109" t="s">
        <v>494</v>
      </c>
      <c r="R101" s="108">
        <v>3</v>
      </c>
      <c r="S101" s="111" t="s">
        <v>122</v>
      </c>
      <c r="T101" s="108">
        <v>2010505</v>
      </c>
      <c r="U101" s="108">
        <v>6170</v>
      </c>
      <c r="V101" s="108">
        <v>1533</v>
      </c>
      <c r="W101" s="108">
        <v>99</v>
      </c>
      <c r="X101" s="113">
        <v>2022</v>
      </c>
      <c r="Y101" s="113">
        <v>16</v>
      </c>
      <c r="Z101" s="113">
        <v>0</v>
      </c>
      <c r="AA101" s="114" t="s">
        <v>174</v>
      </c>
      <c r="AB101" s="108">
        <v>518</v>
      </c>
      <c r="AC101" s="109" t="s">
        <v>174</v>
      </c>
      <c r="AD101" s="211" t="s">
        <v>495</v>
      </c>
      <c r="AE101" s="211" t="s">
        <v>176</v>
      </c>
      <c r="AF101" s="212">
        <f t="shared" si="5"/>
        <v>-49</v>
      </c>
      <c r="AG101" s="213">
        <f t="shared" si="6"/>
        <v>1119.76</v>
      </c>
      <c r="AH101" s="214">
        <f t="shared" si="7"/>
        <v>-54868.24</v>
      </c>
      <c r="AI101" s="215" t="s">
        <v>127</v>
      </c>
    </row>
    <row r="102" spans="1:35" ht="15">
      <c r="A102" s="108">
        <v>2022</v>
      </c>
      <c r="B102" s="108">
        <v>199</v>
      </c>
      <c r="C102" s="109" t="s">
        <v>483</v>
      </c>
      <c r="D102" s="208" t="s">
        <v>491</v>
      </c>
      <c r="E102" s="109" t="s">
        <v>138</v>
      </c>
      <c r="F102" s="209" t="s">
        <v>123</v>
      </c>
      <c r="G102" s="112">
        <v>1683.89</v>
      </c>
      <c r="H102" s="112">
        <v>303.65</v>
      </c>
      <c r="I102" s="107" t="s">
        <v>118</v>
      </c>
      <c r="J102" s="112">
        <f t="shared" si="4"/>
        <v>1380.2400000000002</v>
      </c>
      <c r="K102" s="210" t="s">
        <v>492</v>
      </c>
      <c r="L102" s="108">
        <v>2022</v>
      </c>
      <c r="M102" s="108">
        <v>2588</v>
      </c>
      <c r="N102" s="109" t="s">
        <v>168</v>
      </c>
      <c r="O102" s="111" t="s">
        <v>493</v>
      </c>
      <c r="P102" s="109" t="s">
        <v>494</v>
      </c>
      <c r="Q102" s="109" t="s">
        <v>494</v>
      </c>
      <c r="R102" s="108">
        <v>3</v>
      </c>
      <c r="S102" s="111" t="s">
        <v>122</v>
      </c>
      <c r="T102" s="108">
        <v>2010505</v>
      </c>
      <c r="U102" s="108">
        <v>6170</v>
      </c>
      <c r="V102" s="108">
        <v>1532</v>
      </c>
      <c r="W102" s="108">
        <v>99</v>
      </c>
      <c r="X102" s="113">
        <v>2022</v>
      </c>
      <c r="Y102" s="113">
        <v>15</v>
      </c>
      <c r="Z102" s="113">
        <v>0</v>
      </c>
      <c r="AA102" s="114" t="s">
        <v>174</v>
      </c>
      <c r="AB102" s="108">
        <v>516</v>
      </c>
      <c r="AC102" s="109" t="s">
        <v>174</v>
      </c>
      <c r="AD102" s="211" t="s">
        <v>495</v>
      </c>
      <c r="AE102" s="211" t="s">
        <v>176</v>
      </c>
      <c r="AF102" s="212">
        <f t="shared" si="5"/>
        <v>-49</v>
      </c>
      <c r="AG102" s="213">
        <f t="shared" si="6"/>
        <v>1380.2400000000002</v>
      </c>
      <c r="AH102" s="214">
        <f t="shared" si="7"/>
        <v>-67631.76000000001</v>
      </c>
      <c r="AI102" s="215" t="s">
        <v>127</v>
      </c>
    </row>
    <row r="103" spans="1:35" ht="15">
      <c r="A103" s="108">
        <v>2022</v>
      </c>
      <c r="B103" s="108">
        <v>200</v>
      </c>
      <c r="C103" s="109" t="s">
        <v>483</v>
      </c>
      <c r="D103" s="208" t="s">
        <v>496</v>
      </c>
      <c r="E103" s="109" t="s">
        <v>138</v>
      </c>
      <c r="F103" s="209" t="s">
        <v>123</v>
      </c>
      <c r="G103" s="112">
        <v>-3904</v>
      </c>
      <c r="H103" s="112">
        <v>0</v>
      </c>
      <c r="I103" s="107" t="s">
        <v>127</v>
      </c>
      <c r="J103" s="112">
        <f t="shared" si="4"/>
        <v>-3904</v>
      </c>
      <c r="K103" s="210" t="s">
        <v>123</v>
      </c>
      <c r="L103" s="108">
        <v>2022</v>
      </c>
      <c r="M103" s="108">
        <v>2589</v>
      </c>
      <c r="N103" s="109" t="s">
        <v>168</v>
      </c>
      <c r="O103" s="111" t="s">
        <v>493</v>
      </c>
      <c r="P103" s="109" t="s">
        <v>494</v>
      </c>
      <c r="Q103" s="109" t="s">
        <v>494</v>
      </c>
      <c r="R103" s="108" t="s">
        <v>497</v>
      </c>
      <c r="S103" s="111" t="s">
        <v>497</v>
      </c>
      <c r="T103" s="108"/>
      <c r="U103" s="108">
        <v>0</v>
      </c>
      <c r="V103" s="108">
        <v>0</v>
      </c>
      <c r="W103" s="108">
        <v>0</v>
      </c>
      <c r="X103" s="113">
        <v>0</v>
      </c>
      <c r="Y103" s="113">
        <v>0</v>
      </c>
      <c r="Z103" s="113">
        <v>0</v>
      </c>
      <c r="AA103" s="114" t="s">
        <v>123</v>
      </c>
      <c r="AB103" s="108">
        <v>0</v>
      </c>
      <c r="AC103" s="109" t="s">
        <v>138</v>
      </c>
      <c r="AD103" s="211" t="s">
        <v>495</v>
      </c>
      <c r="AE103" s="211" t="s">
        <v>138</v>
      </c>
      <c r="AF103" s="212">
        <f t="shared" si="5"/>
        <v>-61</v>
      </c>
      <c r="AG103" s="213">
        <f t="shared" si="6"/>
        <v>-3904</v>
      </c>
      <c r="AH103" s="214">
        <f t="shared" si="7"/>
        <v>238144</v>
      </c>
      <c r="AI103" s="215" t="s">
        <v>127</v>
      </c>
    </row>
    <row r="104" spans="1:35" ht="15">
      <c r="A104" s="108">
        <v>2022</v>
      </c>
      <c r="B104" s="108">
        <v>201</v>
      </c>
      <c r="C104" s="109" t="s">
        <v>483</v>
      </c>
      <c r="D104" s="208" t="s">
        <v>498</v>
      </c>
      <c r="E104" s="109" t="s">
        <v>438</v>
      </c>
      <c r="F104" s="209" t="s">
        <v>263</v>
      </c>
      <c r="G104" s="112">
        <v>291.01</v>
      </c>
      <c r="H104" s="112">
        <v>26.46</v>
      </c>
      <c r="I104" s="107" t="s">
        <v>118</v>
      </c>
      <c r="J104" s="112">
        <f t="shared" si="4"/>
        <v>264.55</v>
      </c>
      <c r="K104" s="210" t="s">
        <v>322</v>
      </c>
      <c r="L104" s="108">
        <v>2022</v>
      </c>
      <c r="M104" s="108">
        <v>2328</v>
      </c>
      <c r="N104" s="109" t="s">
        <v>148</v>
      </c>
      <c r="O104" s="111" t="s">
        <v>499</v>
      </c>
      <c r="P104" s="109" t="s">
        <v>500</v>
      </c>
      <c r="Q104" s="109" t="s">
        <v>500</v>
      </c>
      <c r="R104" s="108">
        <v>3</v>
      </c>
      <c r="S104" s="111" t="s">
        <v>122</v>
      </c>
      <c r="T104" s="108">
        <v>1110703</v>
      </c>
      <c r="U104" s="108">
        <v>4980</v>
      </c>
      <c r="V104" s="108">
        <v>1325</v>
      </c>
      <c r="W104" s="108">
        <v>99</v>
      </c>
      <c r="X104" s="113">
        <v>2022</v>
      </c>
      <c r="Y104" s="113">
        <v>116</v>
      </c>
      <c r="Z104" s="113">
        <v>1</v>
      </c>
      <c r="AA104" s="114" t="s">
        <v>174</v>
      </c>
      <c r="AB104" s="108">
        <v>597</v>
      </c>
      <c r="AC104" s="109" t="s">
        <v>126</v>
      </c>
      <c r="AD104" s="211" t="s">
        <v>462</v>
      </c>
      <c r="AE104" s="211" t="s">
        <v>470</v>
      </c>
      <c r="AF104" s="212">
        <f t="shared" si="5"/>
        <v>-25</v>
      </c>
      <c r="AG104" s="213">
        <f t="shared" si="6"/>
        <v>264.55</v>
      </c>
      <c r="AH104" s="214">
        <f t="shared" si="7"/>
        <v>-6613.75</v>
      </c>
      <c r="AI104" s="215" t="s">
        <v>127</v>
      </c>
    </row>
    <row r="105" spans="1:35" ht="15">
      <c r="A105" s="108">
        <v>2022</v>
      </c>
      <c r="B105" s="108">
        <v>202</v>
      </c>
      <c r="C105" s="109" t="s">
        <v>483</v>
      </c>
      <c r="D105" s="208" t="s">
        <v>501</v>
      </c>
      <c r="E105" s="109" t="s">
        <v>502</v>
      </c>
      <c r="F105" s="209" t="s">
        <v>357</v>
      </c>
      <c r="G105" s="112">
        <v>26096.85</v>
      </c>
      <c r="H105" s="112">
        <v>2372.44</v>
      </c>
      <c r="I105" s="107" t="s">
        <v>118</v>
      </c>
      <c r="J105" s="112">
        <f t="shared" si="4"/>
        <v>23724.41</v>
      </c>
      <c r="K105" s="210" t="s">
        <v>358</v>
      </c>
      <c r="L105" s="108">
        <v>2022</v>
      </c>
      <c r="M105" s="108">
        <v>2592</v>
      </c>
      <c r="N105" s="109" t="s">
        <v>168</v>
      </c>
      <c r="O105" s="111" t="s">
        <v>359</v>
      </c>
      <c r="P105" s="109" t="s">
        <v>360</v>
      </c>
      <c r="Q105" s="109" t="s">
        <v>360</v>
      </c>
      <c r="R105" s="108">
        <v>1</v>
      </c>
      <c r="S105" s="111" t="s">
        <v>203</v>
      </c>
      <c r="T105" s="108">
        <v>1090503</v>
      </c>
      <c r="U105" s="108">
        <v>3550</v>
      </c>
      <c r="V105" s="108">
        <v>1031</v>
      </c>
      <c r="W105" s="108">
        <v>99</v>
      </c>
      <c r="X105" s="113">
        <v>2022</v>
      </c>
      <c r="Y105" s="113">
        <v>107</v>
      </c>
      <c r="Z105" s="113">
        <v>0</v>
      </c>
      <c r="AA105" s="114" t="s">
        <v>174</v>
      </c>
      <c r="AB105" s="108">
        <v>625</v>
      </c>
      <c r="AC105" s="109" t="s">
        <v>407</v>
      </c>
      <c r="AD105" s="211" t="s">
        <v>503</v>
      </c>
      <c r="AE105" s="211" t="s">
        <v>397</v>
      </c>
      <c r="AF105" s="212">
        <f t="shared" si="5"/>
        <v>-15</v>
      </c>
      <c r="AG105" s="213">
        <f t="shared" si="6"/>
        <v>23724.41</v>
      </c>
      <c r="AH105" s="214">
        <f t="shared" si="7"/>
        <v>-355866.15</v>
      </c>
      <c r="AI105" s="215" t="s">
        <v>127</v>
      </c>
    </row>
    <row r="106" spans="1:35" ht="15">
      <c r="A106" s="108">
        <v>2022</v>
      </c>
      <c r="B106" s="108">
        <v>203</v>
      </c>
      <c r="C106" s="109" t="s">
        <v>483</v>
      </c>
      <c r="D106" s="208" t="s">
        <v>504</v>
      </c>
      <c r="E106" s="109" t="s">
        <v>502</v>
      </c>
      <c r="F106" s="209" t="s">
        <v>357</v>
      </c>
      <c r="G106" s="112">
        <v>10551.81</v>
      </c>
      <c r="H106" s="112">
        <v>959.26</v>
      </c>
      <c r="I106" s="107" t="s">
        <v>118</v>
      </c>
      <c r="J106" s="112">
        <f t="shared" si="4"/>
        <v>9592.55</v>
      </c>
      <c r="K106" s="210" t="s">
        <v>358</v>
      </c>
      <c r="L106" s="108">
        <v>2022</v>
      </c>
      <c r="M106" s="108">
        <v>2590</v>
      </c>
      <c r="N106" s="109" t="s">
        <v>168</v>
      </c>
      <c r="O106" s="111" t="s">
        <v>359</v>
      </c>
      <c r="P106" s="109" t="s">
        <v>360</v>
      </c>
      <c r="Q106" s="109" t="s">
        <v>360</v>
      </c>
      <c r="R106" s="108">
        <v>1</v>
      </c>
      <c r="S106" s="111" t="s">
        <v>203</v>
      </c>
      <c r="T106" s="108">
        <v>1090503</v>
      </c>
      <c r="U106" s="108">
        <v>3550</v>
      </c>
      <c r="V106" s="108">
        <v>1031</v>
      </c>
      <c r="W106" s="108">
        <v>99</v>
      </c>
      <c r="X106" s="113">
        <v>2022</v>
      </c>
      <c r="Y106" s="113">
        <v>107</v>
      </c>
      <c r="Z106" s="113">
        <v>0</v>
      </c>
      <c r="AA106" s="114" t="s">
        <v>174</v>
      </c>
      <c r="AB106" s="108">
        <v>625</v>
      </c>
      <c r="AC106" s="109" t="s">
        <v>407</v>
      </c>
      <c r="AD106" s="211" t="s">
        <v>503</v>
      </c>
      <c r="AE106" s="211" t="s">
        <v>397</v>
      </c>
      <c r="AF106" s="212">
        <f t="shared" si="5"/>
        <v>-15</v>
      </c>
      <c r="AG106" s="213">
        <f t="shared" si="6"/>
        <v>9592.55</v>
      </c>
      <c r="AH106" s="214">
        <f t="shared" si="7"/>
        <v>-143888.25</v>
      </c>
      <c r="AI106" s="215" t="s">
        <v>127</v>
      </c>
    </row>
    <row r="107" spans="1:35" ht="15">
      <c r="A107" s="108">
        <v>2022</v>
      </c>
      <c r="B107" s="108">
        <v>204</v>
      </c>
      <c r="C107" s="109" t="s">
        <v>483</v>
      </c>
      <c r="D107" s="208" t="s">
        <v>505</v>
      </c>
      <c r="E107" s="109" t="s">
        <v>136</v>
      </c>
      <c r="F107" s="209" t="s">
        <v>506</v>
      </c>
      <c r="G107" s="112">
        <v>305</v>
      </c>
      <c r="H107" s="112">
        <v>55</v>
      </c>
      <c r="I107" s="107" t="s">
        <v>118</v>
      </c>
      <c r="J107" s="112">
        <f t="shared" si="4"/>
        <v>250</v>
      </c>
      <c r="K107" s="210" t="s">
        <v>507</v>
      </c>
      <c r="L107" s="108">
        <v>2022</v>
      </c>
      <c r="M107" s="108">
        <v>2644</v>
      </c>
      <c r="N107" s="109" t="s">
        <v>483</v>
      </c>
      <c r="O107" s="111" t="s">
        <v>508</v>
      </c>
      <c r="P107" s="109" t="s">
        <v>509</v>
      </c>
      <c r="Q107" s="109" t="s">
        <v>509</v>
      </c>
      <c r="R107" s="108">
        <v>2</v>
      </c>
      <c r="S107" s="111" t="s">
        <v>238</v>
      </c>
      <c r="T107" s="108">
        <v>1010203</v>
      </c>
      <c r="U107" s="108">
        <v>140</v>
      </c>
      <c r="V107" s="108">
        <v>130</v>
      </c>
      <c r="W107" s="108">
        <v>8</v>
      </c>
      <c r="X107" s="113">
        <v>2022</v>
      </c>
      <c r="Y107" s="113">
        <v>110</v>
      </c>
      <c r="Z107" s="113">
        <v>0</v>
      </c>
      <c r="AA107" s="114" t="s">
        <v>174</v>
      </c>
      <c r="AB107" s="108">
        <v>511</v>
      </c>
      <c r="AC107" s="109" t="s">
        <v>174</v>
      </c>
      <c r="AD107" s="211" t="s">
        <v>510</v>
      </c>
      <c r="AE107" s="211" t="s">
        <v>176</v>
      </c>
      <c r="AF107" s="212">
        <f t="shared" si="5"/>
        <v>-52</v>
      </c>
      <c r="AG107" s="213">
        <f t="shared" si="6"/>
        <v>250</v>
      </c>
      <c r="AH107" s="214">
        <f t="shared" si="7"/>
        <v>-13000</v>
      </c>
      <c r="AI107" s="215" t="s">
        <v>127</v>
      </c>
    </row>
    <row r="108" spans="1:35" ht="15">
      <c r="A108" s="108">
        <v>2022</v>
      </c>
      <c r="B108" s="108">
        <v>205</v>
      </c>
      <c r="C108" s="109" t="s">
        <v>483</v>
      </c>
      <c r="D108" s="208" t="s">
        <v>151</v>
      </c>
      <c r="E108" s="109" t="s">
        <v>175</v>
      </c>
      <c r="F108" s="209" t="s">
        <v>364</v>
      </c>
      <c r="G108" s="112">
        <v>588</v>
      </c>
      <c r="H108" s="112">
        <v>28</v>
      </c>
      <c r="I108" s="107" t="s">
        <v>118</v>
      </c>
      <c r="J108" s="112">
        <f t="shared" si="4"/>
        <v>560</v>
      </c>
      <c r="K108" s="210" t="s">
        <v>365</v>
      </c>
      <c r="L108" s="108">
        <v>2022</v>
      </c>
      <c r="M108" s="108">
        <v>2643</v>
      </c>
      <c r="N108" s="109" t="s">
        <v>483</v>
      </c>
      <c r="O108" s="111" t="s">
        <v>366</v>
      </c>
      <c r="P108" s="109" t="s">
        <v>367</v>
      </c>
      <c r="Q108" s="109" t="s">
        <v>367</v>
      </c>
      <c r="R108" s="108">
        <v>2</v>
      </c>
      <c r="S108" s="111" t="s">
        <v>238</v>
      </c>
      <c r="T108" s="108">
        <v>1040203</v>
      </c>
      <c r="U108" s="108">
        <v>1570</v>
      </c>
      <c r="V108" s="108">
        <v>744</v>
      </c>
      <c r="W108" s="108">
        <v>99</v>
      </c>
      <c r="X108" s="113">
        <v>2022</v>
      </c>
      <c r="Y108" s="113">
        <v>317</v>
      </c>
      <c r="Z108" s="113">
        <v>0</v>
      </c>
      <c r="AA108" s="114" t="s">
        <v>174</v>
      </c>
      <c r="AB108" s="108">
        <v>512</v>
      </c>
      <c r="AC108" s="109" t="s">
        <v>174</v>
      </c>
      <c r="AD108" s="211" t="s">
        <v>510</v>
      </c>
      <c r="AE108" s="211" t="s">
        <v>176</v>
      </c>
      <c r="AF108" s="212">
        <f t="shared" si="5"/>
        <v>-52</v>
      </c>
      <c r="AG108" s="213">
        <f t="shared" si="6"/>
        <v>560</v>
      </c>
      <c r="AH108" s="214">
        <f t="shared" si="7"/>
        <v>-29120</v>
      </c>
      <c r="AI108" s="215" t="s">
        <v>127</v>
      </c>
    </row>
    <row r="109" spans="1:35" ht="15">
      <c r="A109" s="108">
        <v>2022</v>
      </c>
      <c r="B109" s="108">
        <v>206</v>
      </c>
      <c r="C109" s="109" t="s">
        <v>483</v>
      </c>
      <c r="D109" s="208" t="s">
        <v>511</v>
      </c>
      <c r="E109" s="109" t="s">
        <v>502</v>
      </c>
      <c r="F109" s="209" t="s">
        <v>512</v>
      </c>
      <c r="G109" s="112">
        <v>92.96</v>
      </c>
      <c r="H109" s="112">
        <v>16.76</v>
      </c>
      <c r="I109" s="107" t="s">
        <v>118</v>
      </c>
      <c r="J109" s="112">
        <f t="shared" si="4"/>
        <v>76.19999999999999</v>
      </c>
      <c r="K109" s="210" t="s">
        <v>513</v>
      </c>
      <c r="L109" s="108">
        <v>2022</v>
      </c>
      <c r="M109" s="108">
        <v>2591</v>
      </c>
      <c r="N109" s="109" t="s">
        <v>168</v>
      </c>
      <c r="O109" s="111" t="s">
        <v>514</v>
      </c>
      <c r="P109" s="109" t="s">
        <v>515</v>
      </c>
      <c r="Q109" s="109" t="s">
        <v>515</v>
      </c>
      <c r="R109" s="108">
        <v>2</v>
      </c>
      <c r="S109" s="111" t="s">
        <v>238</v>
      </c>
      <c r="T109" s="108">
        <v>1010203</v>
      </c>
      <c r="U109" s="108">
        <v>140</v>
      </c>
      <c r="V109" s="108">
        <v>160</v>
      </c>
      <c r="W109" s="108">
        <v>2</v>
      </c>
      <c r="X109" s="113">
        <v>2022</v>
      </c>
      <c r="Y109" s="113">
        <v>97</v>
      </c>
      <c r="Z109" s="113">
        <v>1</v>
      </c>
      <c r="AA109" s="114" t="s">
        <v>174</v>
      </c>
      <c r="AB109" s="108">
        <v>513</v>
      </c>
      <c r="AC109" s="109" t="s">
        <v>174</v>
      </c>
      <c r="AD109" s="211" t="s">
        <v>503</v>
      </c>
      <c r="AE109" s="211" t="s">
        <v>176</v>
      </c>
      <c r="AF109" s="212">
        <f t="shared" si="5"/>
        <v>-50</v>
      </c>
      <c r="AG109" s="213">
        <f t="shared" si="6"/>
        <v>76.19999999999999</v>
      </c>
      <c r="AH109" s="214">
        <f t="shared" si="7"/>
        <v>-3809.9999999999995</v>
      </c>
      <c r="AI109" s="215" t="s">
        <v>127</v>
      </c>
    </row>
    <row r="110" spans="1:35" ht="15">
      <c r="A110" s="108">
        <v>2022</v>
      </c>
      <c r="B110" s="108">
        <v>207</v>
      </c>
      <c r="C110" s="109" t="s">
        <v>483</v>
      </c>
      <c r="D110" s="208" t="s">
        <v>516</v>
      </c>
      <c r="E110" s="109" t="s">
        <v>175</v>
      </c>
      <c r="F110" s="209" t="s">
        <v>517</v>
      </c>
      <c r="G110" s="112">
        <v>483.52</v>
      </c>
      <c r="H110" s="112">
        <v>0</v>
      </c>
      <c r="I110" s="107" t="s">
        <v>127</v>
      </c>
      <c r="J110" s="112">
        <f t="shared" si="4"/>
        <v>483.52</v>
      </c>
      <c r="K110" s="210" t="s">
        <v>518</v>
      </c>
      <c r="L110" s="108">
        <v>2022</v>
      </c>
      <c r="M110" s="108">
        <v>2645</v>
      </c>
      <c r="N110" s="109" t="s">
        <v>483</v>
      </c>
      <c r="O110" s="111" t="s">
        <v>519</v>
      </c>
      <c r="P110" s="109" t="s">
        <v>520</v>
      </c>
      <c r="Q110" s="109" t="s">
        <v>520</v>
      </c>
      <c r="R110" s="108">
        <v>2</v>
      </c>
      <c r="S110" s="111" t="s">
        <v>238</v>
      </c>
      <c r="T110" s="108">
        <v>1100403</v>
      </c>
      <c r="U110" s="108">
        <v>4100</v>
      </c>
      <c r="V110" s="108">
        <v>1105</v>
      </c>
      <c r="W110" s="108">
        <v>99</v>
      </c>
      <c r="X110" s="113">
        <v>2022</v>
      </c>
      <c r="Y110" s="113">
        <v>329</v>
      </c>
      <c r="Z110" s="113">
        <v>0</v>
      </c>
      <c r="AA110" s="114" t="s">
        <v>174</v>
      </c>
      <c r="AB110" s="108">
        <v>588</v>
      </c>
      <c r="AC110" s="109" t="s">
        <v>124</v>
      </c>
      <c r="AD110" s="211" t="s">
        <v>510</v>
      </c>
      <c r="AE110" s="211" t="s">
        <v>319</v>
      </c>
      <c r="AF110" s="212">
        <f t="shared" si="5"/>
        <v>-36</v>
      </c>
      <c r="AG110" s="213">
        <f t="shared" si="6"/>
        <v>483.52</v>
      </c>
      <c r="AH110" s="214">
        <f t="shared" si="7"/>
        <v>-17406.72</v>
      </c>
      <c r="AI110" s="215" t="s">
        <v>127</v>
      </c>
    </row>
    <row r="111" spans="1:35" ht="15">
      <c r="A111" s="108">
        <v>2022</v>
      </c>
      <c r="B111" s="108">
        <v>208</v>
      </c>
      <c r="C111" s="109" t="s">
        <v>483</v>
      </c>
      <c r="D111" s="208" t="s">
        <v>521</v>
      </c>
      <c r="E111" s="109" t="s">
        <v>168</v>
      </c>
      <c r="F111" s="209" t="s">
        <v>162</v>
      </c>
      <c r="G111" s="112">
        <v>788.12</v>
      </c>
      <c r="H111" s="112">
        <v>142.12</v>
      </c>
      <c r="I111" s="107" t="s">
        <v>118</v>
      </c>
      <c r="J111" s="112">
        <f t="shared" si="4"/>
        <v>646</v>
      </c>
      <c r="K111" s="210" t="s">
        <v>163</v>
      </c>
      <c r="L111" s="108">
        <v>2022</v>
      </c>
      <c r="M111" s="108">
        <v>2619</v>
      </c>
      <c r="N111" s="109" t="s">
        <v>168</v>
      </c>
      <c r="O111" s="111" t="s">
        <v>165</v>
      </c>
      <c r="P111" s="109" t="s">
        <v>166</v>
      </c>
      <c r="Q111" s="109" t="s">
        <v>166</v>
      </c>
      <c r="R111" s="108">
        <v>3</v>
      </c>
      <c r="S111" s="111" t="s">
        <v>122</v>
      </c>
      <c r="T111" s="108">
        <v>1100503</v>
      </c>
      <c r="U111" s="108">
        <v>4210</v>
      </c>
      <c r="V111" s="108">
        <v>900</v>
      </c>
      <c r="W111" s="108">
        <v>5</v>
      </c>
      <c r="X111" s="113">
        <v>2022</v>
      </c>
      <c r="Y111" s="113">
        <v>168</v>
      </c>
      <c r="Z111" s="113">
        <v>0</v>
      </c>
      <c r="AA111" s="114" t="s">
        <v>174</v>
      </c>
      <c r="AB111" s="108">
        <v>514</v>
      </c>
      <c r="AC111" s="109" t="s">
        <v>174</v>
      </c>
      <c r="AD111" s="211" t="s">
        <v>522</v>
      </c>
      <c r="AE111" s="211" t="s">
        <v>176</v>
      </c>
      <c r="AF111" s="212">
        <f t="shared" si="5"/>
        <v>-51</v>
      </c>
      <c r="AG111" s="213">
        <f t="shared" si="6"/>
        <v>646</v>
      </c>
      <c r="AH111" s="214">
        <f t="shared" si="7"/>
        <v>-32946</v>
      </c>
      <c r="AI111" s="215" t="s">
        <v>127</v>
      </c>
    </row>
    <row r="112" spans="1:35" ht="15">
      <c r="A112" s="108">
        <v>2022</v>
      </c>
      <c r="B112" s="108">
        <v>209</v>
      </c>
      <c r="C112" s="109" t="s">
        <v>483</v>
      </c>
      <c r="D112" s="208" t="s">
        <v>523</v>
      </c>
      <c r="E112" s="109" t="s">
        <v>502</v>
      </c>
      <c r="F112" s="209" t="s">
        <v>302</v>
      </c>
      <c r="G112" s="112">
        <v>1172.36</v>
      </c>
      <c r="H112" s="112">
        <v>211.41</v>
      </c>
      <c r="I112" s="107" t="s">
        <v>118</v>
      </c>
      <c r="J112" s="112">
        <f t="shared" si="4"/>
        <v>960.9499999999999</v>
      </c>
      <c r="K112" s="210" t="s">
        <v>303</v>
      </c>
      <c r="L112" s="108">
        <v>2022</v>
      </c>
      <c r="M112" s="108">
        <v>2593</v>
      </c>
      <c r="N112" s="109" t="s">
        <v>168</v>
      </c>
      <c r="O112" s="111" t="s">
        <v>304</v>
      </c>
      <c r="P112" s="109" t="s">
        <v>305</v>
      </c>
      <c r="Q112" s="109" t="s">
        <v>306</v>
      </c>
      <c r="R112" s="108">
        <v>3</v>
      </c>
      <c r="S112" s="111" t="s">
        <v>122</v>
      </c>
      <c r="T112" s="108">
        <v>1080203</v>
      </c>
      <c r="U112" s="108">
        <v>2890</v>
      </c>
      <c r="V112" s="108">
        <v>1230</v>
      </c>
      <c r="W112" s="108">
        <v>2</v>
      </c>
      <c r="X112" s="113">
        <v>2022</v>
      </c>
      <c r="Y112" s="113">
        <v>408</v>
      </c>
      <c r="Z112" s="113">
        <v>0</v>
      </c>
      <c r="AA112" s="114" t="s">
        <v>174</v>
      </c>
      <c r="AB112" s="108">
        <v>515</v>
      </c>
      <c r="AC112" s="109" t="s">
        <v>174</v>
      </c>
      <c r="AD112" s="211" t="s">
        <v>503</v>
      </c>
      <c r="AE112" s="211" t="s">
        <v>176</v>
      </c>
      <c r="AF112" s="212">
        <f t="shared" si="5"/>
        <v>-50</v>
      </c>
      <c r="AG112" s="213">
        <f t="shared" si="6"/>
        <v>960.9499999999999</v>
      </c>
      <c r="AH112" s="214">
        <f t="shared" si="7"/>
        <v>-48047.5</v>
      </c>
      <c r="AI112" s="215" t="s">
        <v>127</v>
      </c>
    </row>
    <row r="113" spans="1:35" ht="15">
      <c r="A113" s="108">
        <v>2022</v>
      </c>
      <c r="B113" s="108">
        <v>210</v>
      </c>
      <c r="C113" s="109" t="s">
        <v>483</v>
      </c>
      <c r="D113" s="208" t="s">
        <v>524</v>
      </c>
      <c r="E113" s="109" t="s">
        <v>502</v>
      </c>
      <c r="F113" s="209" t="s">
        <v>205</v>
      </c>
      <c r="G113" s="112">
        <v>117.45</v>
      </c>
      <c r="H113" s="112">
        <v>21.18</v>
      </c>
      <c r="I113" s="107" t="s">
        <v>118</v>
      </c>
      <c r="J113" s="112">
        <f t="shared" si="4"/>
        <v>96.27000000000001</v>
      </c>
      <c r="K113" s="210" t="s">
        <v>206</v>
      </c>
      <c r="L113" s="108">
        <v>2022</v>
      </c>
      <c r="M113" s="108">
        <v>2634</v>
      </c>
      <c r="N113" s="109" t="s">
        <v>175</v>
      </c>
      <c r="O113" s="111" t="s">
        <v>207</v>
      </c>
      <c r="P113" s="109" t="s">
        <v>208</v>
      </c>
      <c r="Q113" s="109" t="s">
        <v>208</v>
      </c>
      <c r="R113" s="108">
        <v>3</v>
      </c>
      <c r="S113" s="111" t="s">
        <v>122</v>
      </c>
      <c r="T113" s="108">
        <v>1080102</v>
      </c>
      <c r="U113" s="108">
        <v>2770</v>
      </c>
      <c r="V113" s="108">
        <v>1170</v>
      </c>
      <c r="W113" s="108">
        <v>2</v>
      </c>
      <c r="X113" s="113">
        <v>2022</v>
      </c>
      <c r="Y113" s="113">
        <v>200</v>
      </c>
      <c r="Z113" s="113">
        <v>0</v>
      </c>
      <c r="AA113" s="114" t="s">
        <v>174</v>
      </c>
      <c r="AB113" s="108">
        <v>519</v>
      </c>
      <c r="AC113" s="109" t="s">
        <v>174</v>
      </c>
      <c r="AD113" s="211" t="s">
        <v>522</v>
      </c>
      <c r="AE113" s="211" t="s">
        <v>176</v>
      </c>
      <c r="AF113" s="212">
        <f t="shared" si="5"/>
        <v>-51</v>
      </c>
      <c r="AG113" s="213">
        <f t="shared" si="6"/>
        <v>96.27000000000001</v>
      </c>
      <c r="AH113" s="214">
        <f t="shared" si="7"/>
        <v>-4909.77</v>
      </c>
      <c r="AI113" s="215" t="s">
        <v>127</v>
      </c>
    </row>
    <row r="114" spans="1:35" ht="15">
      <c r="A114" s="108">
        <v>2022</v>
      </c>
      <c r="B114" s="108">
        <v>211</v>
      </c>
      <c r="C114" s="109" t="s">
        <v>483</v>
      </c>
      <c r="D114" s="208" t="s">
        <v>525</v>
      </c>
      <c r="E114" s="109" t="s">
        <v>159</v>
      </c>
      <c r="F114" s="209" t="s">
        <v>526</v>
      </c>
      <c r="G114" s="112">
        <v>3743.74</v>
      </c>
      <c r="H114" s="112">
        <v>340.34</v>
      </c>
      <c r="I114" s="107" t="s">
        <v>118</v>
      </c>
      <c r="J114" s="112">
        <f t="shared" si="4"/>
        <v>3403.3999999999996</v>
      </c>
      <c r="K114" s="210" t="s">
        <v>527</v>
      </c>
      <c r="L114" s="108">
        <v>2022</v>
      </c>
      <c r="M114" s="108">
        <v>2469</v>
      </c>
      <c r="N114" s="109" t="s">
        <v>198</v>
      </c>
      <c r="O114" s="111" t="s">
        <v>528</v>
      </c>
      <c r="P114" s="109" t="s">
        <v>529</v>
      </c>
      <c r="Q114" s="109" t="s">
        <v>530</v>
      </c>
      <c r="R114" s="108">
        <v>3</v>
      </c>
      <c r="S114" s="111" t="s">
        <v>122</v>
      </c>
      <c r="T114" s="108">
        <v>2090601</v>
      </c>
      <c r="U114" s="108">
        <v>9030</v>
      </c>
      <c r="V114" s="108">
        <v>1807</v>
      </c>
      <c r="W114" s="108">
        <v>99</v>
      </c>
      <c r="X114" s="113">
        <v>2022</v>
      </c>
      <c r="Y114" s="113">
        <v>39</v>
      </c>
      <c r="Z114" s="113">
        <v>1</v>
      </c>
      <c r="AA114" s="114" t="s">
        <v>174</v>
      </c>
      <c r="AB114" s="108">
        <v>520</v>
      </c>
      <c r="AC114" s="109" t="s">
        <v>174</v>
      </c>
      <c r="AD114" s="211" t="s">
        <v>469</v>
      </c>
      <c r="AE114" s="211" t="s">
        <v>176</v>
      </c>
      <c r="AF114" s="212">
        <f t="shared" si="5"/>
        <v>-46</v>
      </c>
      <c r="AG114" s="213">
        <f t="shared" si="6"/>
        <v>3403.3999999999996</v>
      </c>
      <c r="AH114" s="214">
        <f t="shared" si="7"/>
        <v>-156556.4</v>
      </c>
      <c r="AI114" s="215" t="s">
        <v>127</v>
      </c>
    </row>
    <row r="115" spans="1:35" ht="15">
      <c r="A115" s="108">
        <v>2022</v>
      </c>
      <c r="B115" s="108">
        <v>212</v>
      </c>
      <c r="C115" s="109" t="s">
        <v>483</v>
      </c>
      <c r="D115" s="208" t="s">
        <v>531</v>
      </c>
      <c r="E115" s="109" t="s">
        <v>159</v>
      </c>
      <c r="F115" s="209" t="s">
        <v>532</v>
      </c>
      <c r="G115" s="112">
        <v>331.66</v>
      </c>
      <c r="H115" s="112">
        <v>59.81</v>
      </c>
      <c r="I115" s="107" t="s">
        <v>118</v>
      </c>
      <c r="J115" s="112">
        <f t="shared" si="4"/>
        <v>271.85</v>
      </c>
      <c r="K115" s="210" t="s">
        <v>246</v>
      </c>
      <c r="L115" s="108">
        <v>2022</v>
      </c>
      <c r="M115" s="108">
        <v>2511</v>
      </c>
      <c r="N115" s="109" t="s">
        <v>138</v>
      </c>
      <c r="O115" s="111" t="s">
        <v>247</v>
      </c>
      <c r="P115" s="109" t="s">
        <v>248</v>
      </c>
      <c r="Q115" s="109" t="s">
        <v>248</v>
      </c>
      <c r="R115" s="108">
        <v>3</v>
      </c>
      <c r="S115" s="111" t="s">
        <v>122</v>
      </c>
      <c r="T115" s="108">
        <v>1080203</v>
      </c>
      <c r="U115" s="108">
        <v>2890</v>
      </c>
      <c r="V115" s="108">
        <v>1220</v>
      </c>
      <c r="W115" s="108">
        <v>99</v>
      </c>
      <c r="X115" s="113">
        <v>2022</v>
      </c>
      <c r="Y115" s="113">
        <v>387</v>
      </c>
      <c r="Z115" s="113">
        <v>0</v>
      </c>
      <c r="AA115" s="114" t="s">
        <v>174</v>
      </c>
      <c r="AB115" s="108">
        <v>525</v>
      </c>
      <c r="AC115" s="109" t="s">
        <v>174</v>
      </c>
      <c r="AD115" s="211" t="s">
        <v>533</v>
      </c>
      <c r="AE115" s="211" t="s">
        <v>176</v>
      </c>
      <c r="AF115" s="212">
        <f t="shared" si="5"/>
        <v>-48</v>
      </c>
      <c r="AG115" s="213">
        <f t="shared" si="6"/>
        <v>271.85</v>
      </c>
      <c r="AH115" s="214">
        <f t="shared" si="7"/>
        <v>-13048.800000000001</v>
      </c>
      <c r="AI115" s="215" t="s">
        <v>127</v>
      </c>
    </row>
    <row r="116" spans="1:35" ht="15">
      <c r="A116" s="108">
        <v>2022</v>
      </c>
      <c r="B116" s="108">
        <v>212</v>
      </c>
      <c r="C116" s="109" t="s">
        <v>483</v>
      </c>
      <c r="D116" s="208" t="s">
        <v>531</v>
      </c>
      <c r="E116" s="109" t="s">
        <v>159</v>
      </c>
      <c r="F116" s="209" t="s">
        <v>532</v>
      </c>
      <c r="G116" s="112">
        <v>9818.97</v>
      </c>
      <c r="H116" s="112">
        <v>1770.63</v>
      </c>
      <c r="I116" s="107" t="s">
        <v>118</v>
      </c>
      <c r="J116" s="112">
        <f t="shared" si="4"/>
        <v>8048.339999999999</v>
      </c>
      <c r="K116" s="210" t="s">
        <v>252</v>
      </c>
      <c r="L116" s="108">
        <v>2022</v>
      </c>
      <c r="M116" s="108">
        <v>2511</v>
      </c>
      <c r="N116" s="109" t="s">
        <v>138</v>
      </c>
      <c r="O116" s="111" t="s">
        <v>247</v>
      </c>
      <c r="P116" s="109" t="s">
        <v>248</v>
      </c>
      <c r="Q116" s="109" t="s">
        <v>248</v>
      </c>
      <c r="R116" s="108">
        <v>3</v>
      </c>
      <c r="S116" s="111" t="s">
        <v>122</v>
      </c>
      <c r="T116" s="108">
        <v>1080203</v>
      </c>
      <c r="U116" s="108">
        <v>2890</v>
      </c>
      <c r="V116" s="108">
        <v>1220</v>
      </c>
      <c r="W116" s="108">
        <v>99</v>
      </c>
      <c r="X116" s="113">
        <v>2021</v>
      </c>
      <c r="Y116" s="113">
        <v>472</v>
      </c>
      <c r="Z116" s="113">
        <v>0</v>
      </c>
      <c r="AA116" s="114" t="s">
        <v>174</v>
      </c>
      <c r="AB116" s="108">
        <v>526</v>
      </c>
      <c r="AC116" s="109" t="s">
        <v>174</v>
      </c>
      <c r="AD116" s="211" t="s">
        <v>533</v>
      </c>
      <c r="AE116" s="211" t="s">
        <v>176</v>
      </c>
      <c r="AF116" s="212">
        <f t="shared" si="5"/>
        <v>-48</v>
      </c>
      <c r="AG116" s="213">
        <f t="shared" si="6"/>
        <v>8048.339999999999</v>
      </c>
      <c r="AH116" s="214">
        <f t="shared" si="7"/>
        <v>-386320.31999999995</v>
      </c>
      <c r="AI116" s="215" t="s">
        <v>127</v>
      </c>
    </row>
    <row r="117" spans="1:35" ht="15">
      <c r="A117" s="108">
        <v>2022</v>
      </c>
      <c r="B117" s="108">
        <v>213</v>
      </c>
      <c r="C117" s="109" t="s">
        <v>483</v>
      </c>
      <c r="D117" s="208" t="s">
        <v>534</v>
      </c>
      <c r="E117" s="109" t="s">
        <v>159</v>
      </c>
      <c r="F117" s="209" t="s">
        <v>535</v>
      </c>
      <c r="G117" s="112">
        <v>10.93</v>
      </c>
      <c r="H117" s="112">
        <v>1.97</v>
      </c>
      <c r="I117" s="107" t="s">
        <v>118</v>
      </c>
      <c r="J117" s="112">
        <f t="shared" si="4"/>
        <v>8.959999999999999</v>
      </c>
      <c r="K117" s="210" t="s">
        <v>252</v>
      </c>
      <c r="L117" s="108">
        <v>2022</v>
      </c>
      <c r="M117" s="108">
        <v>2508</v>
      </c>
      <c r="N117" s="109" t="s">
        <v>138</v>
      </c>
      <c r="O117" s="111" t="s">
        <v>247</v>
      </c>
      <c r="P117" s="109" t="s">
        <v>248</v>
      </c>
      <c r="Q117" s="109" t="s">
        <v>248</v>
      </c>
      <c r="R117" s="108">
        <v>3</v>
      </c>
      <c r="S117" s="111" t="s">
        <v>122</v>
      </c>
      <c r="T117" s="108">
        <v>1010203</v>
      </c>
      <c r="U117" s="108">
        <v>140</v>
      </c>
      <c r="V117" s="108">
        <v>130</v>
      </c>
      <c r="W117" s="108">
        <v>14</v>
      </c>
      <c r="X117" s="113">
        <v>2021</v>
      </c>
      <c r="Y117" s="113">
        <v>469</v>
      </c>
      <c r="Z117" s="113">
        <v>0</v>
      </c>
      <c r="AA117" s="114" t="s">
        <v>174</v>
      </c>
      <c r="AB117" s="108">
        <v>522</v>
      </c>
      <c r="AC117" s="109" t="s">
        <v>174</v>
      </c>
      <c r="AD117" s="211" t="s">
        <v>533</v>
      </c>
      <c r="AE117" s="211" t="s">
        <v>176</v>
      </c>
      <c r="AF117" s="212">
        <f t="shared" si="5"/>
        <v>-48</v>
      </c>
      <c r="AG117" s="213">
        <f t="shared" si="6"/>
        <v>8.959999999999999</v>
      </c>
      <c r="AH117" s="214">
        <f t="shared" si="7"/>
        <v>-430.0799999999999</v>
      </c>
      <c r="AI117" s="215" t="s">
        <v>127</v>
      </c>
    </row>
    <row r="118" spans="1:35" ht="15">
      <c r="A118" s="108">
        <v>2022</v>
      </c>
      <c r="B118" s="108">
        <v>213</v>
      </c>
      <c r="C118" s="109" t="s">
        <v>483</v>
      </c>
      <c r="D118" s="208" t="s">
        <v>534</v>
      </c>
      <c r="E118" s="109" t="s">
        <v>159</v>
      </c>
      <c r="F118" s="209" t="s">
        <v>535</v>
      </c>
      <c r="G118" s="112">
        <v>168.35</v>
      </c>
      <c r="H118" s="112">
        <v>30.36</v>
      </c>
      <c r="I118" s="107" t="s">
        <v>118</v>
      </c>
      <c r="J118" s="112">
        <f t="shared" si="4"/>
        <v>137.99</v>
      </c>
      <c r="K118" s="210" t="s">
        <v>246</v>
      </c>
      <c r="L118" s="108">
        <v>2022</v>
      </c>
      <c r="M118" s="108">
        <v>2508</v>
      </c>
      <c r="N118" s="109" t="s">
        <v>138</v>
      </c>
      <c r="O118" s="111" t="s">
        <v>247</v>
      </c>
      <c r="P118" s="109" t="s">
        <v>248</v>
      </c>
      <c r="Q118" s="109" t="s">
        <v>248</v>
      </c>
      <c r="R118" s="108">
        <v>3</v>
      </c>
      <c r="S118" s="111" t="s">
        <v>122</v>
      </c>
      <c r="T118" s="108">
        <v>1010203</v>
      </c>
      <c r="U118" s="108">
        <v>140</v>
      </c>
      <c r="V118" s="108">
        <v>130</v>
      </c>
      <c r="W118" s="108">
        <v>14</v>
      </c>
      <c r="X118" s="113">
        <v>2022</v>
      </c>
      <c r="Y118" s="113">
        <v>386</v>
      </c>
      <c r="Z118" s="113">
        <v>0</v>
      </c>
      <c r="AA118" s="114" t="s">
        <v>174</v>
      </c>
      <c r="AB118" s="108">
        <v>521</v>
      </c>
      <c r="AC118" s="109" t="s">
        <v>174</v>
      </c>
      <c r="AD118" s="211" t="s">
        <v>533</v>
      </c>
      <c r="AE118" s="211" t="s">
        <v>176</v>
      </c>
      <c r="AF118" s="212">
        <f t="shared" si="5"/>
        <v>-48</v>
      </c>
      <c r="AG118" s="213">
        <f t="shared" si="6"/>
        <v>137.99</v>
      </c>
      <c r="AH118" s="214">
        <f t="shared" si="7"/>
        <v>-6623.52</v>
      </c>
      <c r="AI118" s="215" t="s">
        <v>127</v>
      </c>
    </row>
    <row r="119" spans="1:35" ht="15">
      <c r="A119" s="108">
        <v>2022</v>
      </c>
      <c r="B119" s="108">
        <v>214</v>
      </c>
      <c r="C119" s="109" t="s">
        <v>483</v>
      </c>
      <c r="D119" s="208" t="s">
        <v>536</v>
      </c>
      <c r="E119" s="109" t="s">
        <v>159</v>
      </c>
      <c r="F119" s="209" t="s">
        <v>537</v>
      </c>
      <c r="G119" s="112">
        <v>603.75</v>
      </c>
      <c r="H119" s="112">
        <v>108.87</v>
      </c>
      <c r="I119" s="107" t="s">
        <v>118</v>
      </c>
      <c r="J119" s="112">
        <f t="shared" si="4"/>
        <v>494.88</v>
      </c>
      <c r="K119" s="210" t="s">
        <v>246</v>
      </c>
      <c r="L119" s="108">
        <v>2022</v>
      </c>
      <c r="M119" s="108">
        <v>2506</v>
      </c>
      <c r="N119" s="109" t="s">
        <v>138</v>
      </c>
      <c r="O119" s="111" t="s">
        <v>247</v>
      </c>
      <c r="P119" s="109" t="s">
        <v>248</v>
      </c>
      <c r="Q119" s="109" t="s">
        <v>248</v>
      </c>
      <c r="R119" s="108">
        <v>3</v>
      </c>
      <c r="S119" s="111" t="s">
        <v>122</v>
      </c>
      <c r="T119" s="108">
        <v>1010203</v>
      </c>
      <c r="U119" s="108">
        <v>140</v>
      </c>
      <c r="V119" s="108">
        <v>130</v>
      </c>
      <c r="W119" s="108">
        <v>14</v>
      </c>
      <c r="X119" s="113">
        <v>2022</v>
      </c>
      <c r="Y119" s="113">
        <v>386</v>
      </c>
      <c r="Z119" s="113">
        <v>0</v>
      </c>
      <c r="AA119" s="114" t="s">
        <v>174</v>
      </c>
      <c r="AB119" s="108">
        <v>521</v>
      </c>
      <c r="AC119" s="109" t="s">
        <v>174</v>
      </c>
      <c r="AD119" s="211" t="s">
        <v>533</v>
      </c>
      <c r="AE119" s="211" t="s">
        <v>176</v>
      </c>
      <c r="AF119" s="212">
        <f t="shared" si="5"/>
        <v>-48</v>
      </c>
      <c r="AG119" s="213">
        <f t="shared" si="6"/>
        <v>494.88</v>
      </c>
      <c r="AH119" s="214">
        <f t="shared" si="7"/>
        <v>-23754.239999999998</v>
      </c>
      <c r="AI119" s="215" t="s">
        <v>127</v>
      </c>
    </row>
    <row r="120" spans="1:35" ht="15">
      <c r="A120" s="108">
        <v>2022</v>
      </c>
      <c r="B120" s="108">
        <v>215</v>
      </c>
      <c r="C120" s="109" t="s">
        <v>483</v>
      </c>
      <c r="D120" s="208" t="s">
        <v>538</v>
      </c>
      <c r="E120" s="109" t="s">
        <v>159</v>
      </c>
      <c r="F120" s="209" t="s">
        <v>539</v>
      </c>
      <c r="G120" s="112">
        <v>619.48</v>
      </c>
      <c r="H120" s="112">
        <v>111.71</v>
      </c>
      <c r="I120" s="107" t="s">
        <v>118</v>
      </c>
      <c r="J120" s="112">
        <f t="shared" si="4"/>
        <v>507.77000000000004</v>
      </c>
      <c r="K120" s="210" t="s">
        <v>252</v>
      </c>
      <c r="L120" s="108">
        <v>2022</v>
      </c>
      <c r="M120" s="108">
        <v>2507</v>
      </c>
      <c r="N120" s="109" t="s">
        <v>138</v>
      </c>
      <c r="O120" s="111" t="s">
        <v>247</v>
      </c>
      <c r="P120" s="109" t="s">
        <v>248</v>
      </c>
      <c r="Q120" s="109" t="s">
        <v>248</v>
      </c>
      <c r="R120" s="108">
        <v>3</v>
      </c>
      <c r="S120" s="111" t="s">
        <v>122</v>
      </c>
      <c r="T120" s="108">
        <v>1040303</v>
      </c>
      <c r="U120" s="108">
        <v>1680</v>
      </c>
      <c r="V120" s="108">
        <v>720</v>
      </c>
      <c r="W120" s="108">
        <v>3</v>
      </c>
      <c r="X120" s="113">
        <v>2021</v>
      </c>
      <c r="Y120" s="113">
        <v>471</v>
      </c>
      <c r="Z120" s="113">
        <v>0</v>
      </c>
      <c r="AA120" s="114" t="s">
        <v>174</v>
      </c>
      <c r="AB120" s="108">
        <v>524</v>
      </c>
      <c r="AC120" s="109" t="s">
        <v>174</v>
      </c>
      <c r="AD120" s="211" t="s">
        <v>533</v>
      </c>
      <c r="AE120" s="211" t="s">
        <v>176</v>
      </c>
      <c r="AF120" s="212">
        <f t="shared" si="5"/>
        <v>-48</v>
      </c>
      <c r="AG120" s="213">
        <f t="shared" si="6"/>
        <v>507.77000000000004</v>
      </c>
      <c r="AH120" s="214">
        <f t="shared" si="7"/>
        <v>-24372.960000000003</v>
      </c>
      <c r="AI120" s="215" t="s">
        <v>127</v>
      </c>
    </row>
    <row r="121" spans="1:35" ht="15">
      <c r="A121" s="108">
        <v>2022</v>
      </c>
      <c r="B121" s="108">
        <v>216</v>
      </c>
      <c r="C121" s="109" t="s">
        <v>483</v>
      </c>
      <c r="D121" s="208" t="s">
        <v>540</v>
      </c>
      <c r="E121" s="109" t="s">
        <v>159</v>
      </c>
      <c r="F121" s="209" t="s">
        <v>541</v>
      </c>
      <c r="G121" s="112">
        <v>846.77</v>
      </c>
      <c r="H121" s="112">
        <v>152.7</v>
      </c>
      <c r="I121" s="107" t="s">
        <v>118</v>
      </c>
      <c r="J121" s="112">
        <f t="shared" si="4"/>
        <v>694.0699999999999</v>
      </c>
      <c r="K121" s="210" t="s">
        <v>246</v>
      </c>
      <c r="L121" s="108">
        <v>2022</v>
      </c>
      <c r="M121" s="108">
        <v>2509</v>
      </c>
      <c r="N121" s="109" t="s">
        <v>138</v>
      </c>
      <c r="O121" s="111" t="s">
        <v>247</v>
      </c>
      <c r="P121" s="109" t="s">
        <v>248</v>
      </c>
      <c r="Q121" s="109" t="s">
        <v>248</v>
      </c>
      <c r="R121" s="108">
        <v>3</v>
      </c>
      <c r="S121" s="111" t="s">
        <v>122</v>
      </c>
      <c r="T121" s="108">
        <v>1040203</v>
      </c>
      <c r="U121" s="108">
        <v>1570</v>
      </c>
      <c r="V121" s="108">
        <v>690</v>
      </c>
      <c r="W121" s="108">
        <v>3</v>
      </c>
      <c r="X121" s="113">
        <v>2022</v>
      </c>
      <c r="Y121" s="113">
        <v>384</v>
      </c>
      <c r="Z121" s="113">
        <v>0</v>
      </c>
      <c r="AA121" s="114" t="s">
        <v>174</v>
      </c>
      <c r="AB121" s="108">
        <v>523</v>
      </c>
      <c r="AC121" s="109" t="s">
        <v>174</v>
      </c>
      <c r="AD121" s="211" t="s">
        <v>533</v>
      </c>
      <c r="AE121" s="211" t="s">
        <v>176</v>
      </c>
      <c r="AF121" s="212">
        <f t="shared" si="5"/>
        <v>-48</v>
      </c>
      <c r="AG121" s="213">
        <f t="shared" si="6"/>
        <v>694.0699999999999</v>
      </c>
      <c r="AH121" s="214">
        <f t="shared" si="7"/>
        <v>-33315.36</v>
      </c>
      <c r="AI121" s="215" t="s">
        <v>127</v>
      </c>
    </row>
    <row r="122" spans="1:35" ht="15">
      <c r="A122" s="108">
        <v>2022</v>
      </c>
      <c r="B122" s="108">
        <v>217</v>
      </c>
      <c r="C122" s="109" t="s">
        <v>483</v>
      </c>
      <c r="D122" s="208" t="s">
        <v>542</v>
      </c>
      <c r="E122" s="109" t="s">
        <v>159</v>
      </c>
      <c r="F122" s="209" t="s">
        <v>543</v>
      </c>
      <c r="G122" s="112">
        <v>326.48</v>
      </c>
      <c r="H122" s="112">
        <v>58.87</v>
      </c>
      <c r="I122" s="107" t="s">
        <v>118</v>
      </c>
      <c r="J122" s="112">
        <f t="shared" si="4"/>
        <v>267.61</v>
      </c>
      <c r="K122" s="210" t="s">
        <v>246</v>
      </c>
      <c r="L122" s="108">
        <v>2022</v>
      </c>
      <c r="M122" s="108">
        <v>2514</v>
      </c>
      <c r="N122" s="109" t="s">
        <v>138</v>
      </c>
      <c r="O122" s="111" t="s">
        <v>247</v>
      </c>
      <c r="P122" s="109" t="s">
        <v>248</v>
      </c>
      <c r="Q122" s="109" t="s">
        <v>248</v>
      </c>
      <c r="R122" s="108">
        <v>3</v>
      </c>
      <c r="S122" s="111" t="s">
        <v>122</v>
      </c>
      <c r="T122" s="108">
        <v>1080203</v>
      </c>
      <c r="U122" s="108">
        <v>2890</v>
      </c>
      <c r="V122" s="108">
        <v>1220</v>
      </c>
      <c r="W122" s="108">
        <v>99</v>
      </c>
      <c r="X122" s="113">
        <v>2022</v>
      </c>
      <c r="Y122" s="113">
        <v>387</v>
      </c>
      <c r="Z122" s="113">
        <v>0</v>
      </c>
      <c r="AA122" s="114" t="s">
        <v>174</v>
      </c>
      <c r="AB122" s="108">
        <v>525</v>
      </c>
      <c r="AC122" s="109" t="s">
        <v>174</v>
      </c>
      <c r="AD122" s="211" t="s">
        <v>533</v>
      </c>
      <c r="AE122" s="211" t="s">
        <v>176</v>
      </c>
      <c r="AF122" s="212">
        <f t="shared" si="5"/>
        <v>-48</v>
      </c>
      <c r="AG122" s="213">
        <f t="shared" si="6"/>
        <v>267.61</v>
      </c>
      <c r="AH122" s="214">
        <f t="shared" si="7"/>
        <v>-12845.28</v>
      </c>
      <c r="AI122" s="215" t="s">
        <v>127</v>
      </c>
    </row>
    <row r="123" spans="1:35" ht="15">
      <c r="A123" s="108">
        <v>2022</v>
      </c>
      <c r="B123" s="108">
        <v>218</v>
      </c>
      <c r="C123" s="109" t="s">
        <v>483</v>
      </c>
      <c r="D123" s="208" t="s">
        <v>544</v>
      </c>
      <c r="E123" s="109" t="s">
        <v>159</v>
      </c>
      <c r="F123" s="209" t="s">
        <v>545</v>
      </c>
      <c r="G123" s="112">
        <v>15.59</v>
      </c>
      <c r="H123" s="112">
        <v>2.81</v>
      </c>
      <c r="I123" s="107" t="s">
        <v>118</v>
      </c>
      <c r="J123" s="112">
        <f t="shared" si="4"/>
        <v>12.78</v>
      </c>
      <c r="K123" s="210" t="s">
        <v>246</v>
      </c>
      <c r="L123" s="108">
        <v>2022</v>
      </c>
      <c r="M123" s="108">
        <v>2515</v>
      </c>
      <c r="N123" s="109" t="s">
        <v>138</v>
      </c>
      <c r="O123" s="111" t="s">
        <v>247</v>
      </c>
      <c r="P123" s="109" t="s">
        <v>248</v>
      </c>
      <c r="Q123" s="109" t="s">
        <v>248</v>
      </c>
      <c r="R123" s="108">
        <v>3</v>
      </c>
      <c r="S123" s="111" t="s">
        <v>122</v>
      </c>
      <c r="T123" s="108">
        <v>1080203</v>
      </c>
      <c r="U123" s="108">
        <v>2890</v>
      </c>
      <c r="V123" s="108">
        <v>1220</v>
      </c>
      <c r="W123" s="108">
        <v>99</v>
      </c>
      <c r="X123" s="113">
        <v>2022</v>
      </c>
      <c r="Y123" s="113">
        <v>387</v>
      </c>
      <c r="Z123" s="113">
        <v>0</v>
      </c>
      <c r="AA123" s="114" t="s">
        <v>174</v>
      </c>
      <c r="AB123" s="108">
        <v>525</v>
      </c>
      <c r="AC123" s="109" t="s">
        <v>174</v>
      </c>
      <c r="AD123" s="211" t="s">
        <v>533</v>
      </c>
      <c r="AE123" s="211" t="s">
        <v>176</v>
      </c>
      <c r="AF123" s="212">
        <f t="shared" si="5"/>
        <v>-48</v>
      </c>
      <c r="AG123" s="213">
        <f t="shared" si="6"/>
        <v>12.78</v>
      </c>
      <c r="AH123" s="214">
        <f t="shared" si="7"/>
        <v>-613.4399999999999</v>
      </c>
      <c r="AI123" s="215" t="s">
        <v>127</v>
      </c>
    </row>
    <row r="124" spans="1:35" ht="15">
      <c r="A124" s="108">
        <v>2022</v>
      </c>
      <c r="B124" s="108">
        <v>219</v>
      </c>
      <c r="C124" s="109" t="s">
        <v>483</v>
      </c>
      <c r="D124" s="208" t="s">
        <v>546</v>
      </c>
      <c r="E124" s="109" t="s">
        <v>159</v>
      </c>
      <c r="F124" s="209" t="s">
        <v>547</v>
      </c>
      <c r="G124" s="112">
        <v>72.7</v>
      </c>
      <c r="H124" s="112">
        <v>13.11</v>
      </c>
      <c r="I124" s="107" t="s">
        <v>118</v>
      </c>
      <c r="J124" s="112">
        <f t="shared" si="4"/>
        <v>59.59</v>
      </c>
      <c r="K124" s="210" t="s">
        <v>246</v>
      </c>
      <c r="L124" s="108">
        <v>2022</v>
      </c>
      <c r="M124" s="108">
        <v>2516</v>
      </c>
      <c r="N124" s="109" t="s">
        <v>138</v>
      </c>
      <c r="O124" s="111" t="s">
        <v>247</v>
      </c>
      <c r="P124" s="109" t="s">
        <v>248</v>
      </c>
      <c r="Q124" s="109" t="s">
        <v>248</v>
      </c>
      <c r="R124" s="108">
        <v>3</v>
      </c>
      <c r="S124" s="111" t="s">
        <v>122</v>
      </c>
      <c r="T124" s="108">
        <v>1080203</v>
      </c>
      <c r="U124" s="108">
        <v>2890</v>
      </c>
      <c r="V124" s="108">
        <v>1220</v>
      </c>
      <c r="W124" s="108">
        <v>99</v>
      </c>
      <c r="X124" s="113">
        <v>2022</v>
      </c>
      <c r="Y124" s="113">
        <v>387</v>
      </c>
      <c r="Z124" s="113">
        <v>0</v>
      </c>
      <c r="AA124" s="114" t="s">
        <v>174</v>
      </c>
      <c r="AB124" s="108">
        <v>525</v>
      </c>
      <c r="AC124" s="109" t="s">
        <v>174</v>
      </c>
      <c r="AD124" s="211" t="s">
        <v>533</v>
      </c>
      <c r="AE124" s="211" t="s">
        <v>176</v>
      </c>
      <c r="AF124" s="212">
        <f t="shared" si="5"/>
        <v>-48</v>
      </c>
      <c r="AG124" s="213">
        <f t="shared" si="6"/>
        <v>59.59</v>
      </c>
      <c r="AH124" s="214">
        <f t="shared" si="7"/>
        <v>-2860.32</v>
      </c>
      <c r="AI124" s="215" t="s">
        <v>127</v>
      </c>
    </row>
    <row r="125" spans="1:35" ht="15">
      <c r="A125" s="108">
        <v>2022</v>
      </c>
      <c r="B125" s="108">
        <v>220</v>
      </c>
      <c r="C125" s="109" t="s">
        <v>483</v>
      </c>
      <c r="D125" s="208" t="s">
        <v>548</v>
      </c>
      <c r="E125" s="109" t="s">
        <v>159</v>
      </c>
      <c r="F125" s="209" t="s">
        <v>549</v>
      </c>
      <c r="G125" s="112">
        <v>80.81</v>
      </c>
      <c r="H125" s="112">
        <v>14.57</v>
      </c>
      <c r="I125" s="107" t="s">
        <v>118</v>
      </c>
      <c r="J125" s="112">
        <f t="shared" si="4"/>
        <v>66.24000000000001</v>
      </c>
      <c r="K125" s="210" t="s">
        <v>246</v>
      </c>
      <c r="L125" s="108">
        <v>2022</v>
      </c>
      <c r="M125" s="108">
        <v>2505</v>
      </c>
      <c r="N125" s="109" t="s">
        <v>138</v>
      </c>
      <c r="O125" s="111" t="s">
        <v>247</v>
      </c>
      <c r="P125" s="109" t="s">
        <v>248</v>
      </c>
      <c r="Q125" s="109" t="s">
        <v>248</v>
      </c>
      <c r="R125" s="108">
        <v>3</v>
      </c>
      <c r="S125" s="111" t="s">
        <v>122</v>
      </c>
      <c r="T125" s="108">
        <v>1080203</v>
      </c>
      <c r="U125" s="108">
        <v>2890</v>
      </c>
      <c r="V125" s="108">
        <v>1220</v>
      </c>
      <c r="W125" s="108">
        <v>99</v>
      </c>
      <c r="X125" s="113">
        <v>2022</v>
      </c>
      <c r="Y125" s="113">
        <v>387</v>
      </c>
      <c r="Z125" s="113">
        <v>0</v>
      </c>
      <c r="AA125" s="114" t="s">
        <v>174</v>
      </c>
      <c r="AB125" s="108">
        <v>525</v>
      </c>
      <c r="AC125" s="109" t="s">
        <v>174</v>
      </c>
      <c r="AD125" s="211" t="s">
        <v>533</v>
      </c>
      <c r="AE125" s="211" t="s">
        <v>176</v>
      </c>
      <c r="AF125" s="212">
        <f t="shared" si="5"/>
        <v>-48</v>
      </c>
      <c r="AG125" s="213">
        <f t="shared" si="6"/>
        <v>66.24000000000001</v>
      </c>
      <c r="AH125" s="214">
        <f t="shared" si="7"/>
        <v>-3179.5200000000004</v>
      </c>
      <c r="AI125" s="215" t="s">
        <v>127</v>
      </c>
    </row>
    <row r="126" spans="1:35" ht="15">
      <c r="A126" s="108">
        <v>2022</v>
      </c>
      <c r="B126" s="108">
        <v>221</v>
      </c>
      <c r="C126" s="109" t="s">
        <v>483</v>
      </c>
      <c r="D126" s="208" t="s">
        <v>550</v>
      </c>
      <c r="E126" s="109" t="s">
        <v>159</v>
      </c>
      <c r="F126" s="209" t="s">
        <v>551</v>
      </c>
      <c r="G126" s="112">
        <v>22.05</v>
      </c>
      <c r="H126" s="112">
        <v>3.98</v>
      </c>
      <c r="I126" s="107" t="s">
        <v>118</v>
      </c>
      <c r="J126" s="112">
        <f t="shared" si="4"/>
        <v>18.07</v>
      </c>
      <c r="K126" s="210" t="s">
        <v>246</v>
      </c>
      <c r="L126" s="108">
        <v>2022</v>
      </c>
      <c r="M126" s="108">
        <v>2513</v>
      </c>
      <c r="N126" s="109" t="s">
        <v>138</v>
      </c>
      <c r="O126" s="111" t="s">
        <v>247</v>
      </c>
      <c r="P126" s="109" t="s">
        <v>248</v>
      </c>
      <c r="Q126" s="109" t="s">
        <v>248</v>
      </c>
      <c r="R126" s="108">
        <v>3</v>
      </c>
      <c r="S126" s="111" t="s">
        <v>122</v>
      </c>
      <c r="T126" s="108">
        <v>1080203</v>
      </c>
      <c r="U126" s="108">
        <v>2890</v>
      </c>
      <c r="V126" s="108">
        <v>1220</v>
      </c>
      <c r="W126" s="108">
        <v>99</v>
      </c>
      <c r="X126" s="113">
        <v>2022</v>
      </c>
      <c r="Y126" s="113">
        <v>387</v>
      </c>
      <c r="Z126" s="113">
        <v>0</v>
      </c>
      <c r="AA126" s="114" t="s">
        <v>174</v>
      </c>
      <c r="AB126" s="108">
        <v>525</v>
      </c>
      <c r="AC126" s="109" t="s">
        <v>174</v>
      </c>
      <c r="AD126" s="211" t="s">
        <v>533</v>
      </c>
      <c r="AE126" s="211" t="s">
        <v>176</v>
      </c>
      <c r="AF126" s="212">
        <f t="shared" si="5"/>
        <v>-48</v>
      </c>
      <c r="AG126" s="213">
        <f t="shared" si="6"/>
        <v>18.07</v>
      </c>
      <c r="AH126" s="214">
        <f t="shared" si="7"/>
        <v>-867.36</v>
      </c>
      <c r="AI126" s="215" t="s">
        <v>127</v>
      </c>
    </row>
    <row r="127" spans="1:35" ht="15">
      <c r="A127" s="108">
        <v>2022</v>
      </c>
      <c r="B127" s="108">
        <v>222</v>
      </c>
      <c r="C127" s="109" t="s">
        <v>483</v>
      </c>
      <c r="D127" s="208" t="s">
        <v>552</v>
      </c>
      <c r="E127" s="109" t="s">
        <v>159</v>
      </c>
      <c r="F127" s="209" t="s">
        <v>553</v>
      </c>
      <c r="G127" s="112">
        <v>11.74</v>
      </c>
      <c r="H127" s="112">
        <v>2.12</v>
      </c>
      <c r="I127" s="107" t="s">
        <v>118</v>
      </c>
      <c r="J127" s="112">
        <f t="shared" si="4"/>
        <v>9.620000000000001</v>
      </c>
      <c r="K127" s="210" t="s">
        <v>246</v>
      </c>
      <c r="L127" s="108">
        <v>2022</v>
      </c>
      <c r="M127" s="108">
        <v>2510</v>
      </c>
      <c r="N127" s="109" t="s">
        <v>138</v>
      </c>
      <c r="O127" s="111" t="s">
        <v>247</v>
      </c>
      <c r="P127" s="109" t="s">
        <v>248</v>
      </c>
      <c r="Q127" s="109" t="s">
        <v>248</v>
      </c>
      <c r="R127" s="108">
        <v>3</v>
      </c>
      <c r="S127" s="111" t="s">
        <v>122</v>
      </c>
      <c r="T127" s="108">
        <v>1010203</v>
      </c>
      <c r="U127" s="108">
        <v>140</v>
      </c>
      <c r="V127" s="108">
        <v>130</v>
      </c>
      <c r="W127" s="108">
        <v>14</v>
      </c>
      <c r="X127" s="113">
        <v>2022</v>
      </c>
      <c r="Y127" s="113">
        <v>386</v>
      </c>
      <c r="Z127" s="113">
        <v>0</v>
      </c>
      <c r="AA127" s="114" t="s">
        <v>174</v>
      </c>
      <c r="AB127" s="108">
        <v>521</v>
      </c>
      <c r="AC127" s="109" t="s">
        <v>174</v>
      </c>
      <c r="AD127" s="211" t="s">
        <v>533</v>
      </c>
      <c r="AE127" s="211" t="s">
        <v>176</v>
      </c>
      <c r="AF127" s="212">
        <f t="shared" si="5"/>
        <v>-48</v>
      </c>
      <c r="AG127" s="213">
        <f t="shared" si="6"/>
        <v>9.620000000000001</v>
      </c>
      <c r="AH127" s="214">
        <f t="shared" si="7"/>
        <v>-461.76000000000005</v>
      </c>
      <c r="AI127" s="215" t="s">
        <v>127</v>
      </c>
    </row>
    <row r="128" spans="1:35" ht="15">
      <c r="A128" s="108">
        <v>2022</v>
      </c>
      <c r="B128" s="108">
        <v>223</v>
      </c>
      <c r="C128" s="109" t="s">
        <v>483</v>
      </c>
      <c r="D128" s="208" t="s">
        <v>554</v>
      </c>
      <c r="E128" s="109" t="s">
        <v>159</v>
      </c>
      <c r="F128" s="209" t="s">
        <v>555</v>
      </c>
      <c r="G128" s="112">
        <v>72.19</v>
      </c>
      <c r="H128" s="112">
        <v>13.02</v>
      </c>
      <c r="I128" s="107" t="s">
        <v>118</v>
      </c>
      <c r="J128" s="112">
        <f t="shared" si="4"/>
        <v>59.17</v>
      </c>
      <c r="K128" s="210" t="s">
        <v>246</v>
      </c>
      <c r="L128" s="108">
        <v>2022</v>
      </c>
      <c r="M128" s="108">
        <v>2512</v>
      </c>
      <c r="N128" s="109" t="s">
        <v>138</v>
      </c>
      <c r="O128" s="111" t="s">
        <v>247</v>
      </c>
      <c r="P128" s="109" t="s">
        <v>248</v>
      </c>
      <c r="Q128" s="109" t="s">
        <v>248</v>
      </c>
      <c r="R128" s="108">
        <v>3</v>
      </c>
      <c r="S128" s="111" t="s">
        <v>122</v>
      </c>
      <c r="T128" s="108">
        <v>1080203</v>
      </c>
      <c r="U128" s="108">
        <v>2890</v>
      </c>
      <c r="V128" s="108">
        <v>1220</v>
      </c>
      <c r="W128" s="108">
        <v>99</v>
      </c>
      <c r="X128" s="113">
        <v>2022</v>
      </c>
      <c r="Y128" s="113">
        <v>387</v>
      </c>
      <c r="Z128" s="113">
        <v>0</v>
      </c>
      <c r="AA128" s="114" t="s">
        <v>174</v>
      </c>
      <c r="AB128" s="108">
        <v>525</v>
      </c>
      <c r="AC128" s="109" t="s">
        <v>174</v>
      </c>
      <c r="AD128" s="211" t="s">
        <v>533</v>
      </c>
      <c r="AE128" s="211" t="s">
        <v>176</v>
      </c>
      <c r="AF128" s="212">
        <f t="shared" si="5"/>
        <v>-48</v>
      </c>
      <c r="AG128" s="213">
        <f t="shared" si="6"/>
        <v>59.17</v>
      </c>
      <c r="AH128" s="214">
        <f t="shared" si="7"/>
        <v>-2840.16</v>
      </c>
      <c r="AI128" s="215" t="s">
        <v>127</v>
      </c>
    </row>
    <row r="129" spans="1:35" ht="15">
      <c r="A129" s="108">
        <v>2022</v>
      </c>
      <c r="B129" s="108">
        <v>224</v>
      </c>
      <c r="C129" s="109" t="s">
        <v>174</v>
      </c>
      <c r="D129" s="208" t="s">
        <v>556</v>
      </c>
      <c r="E129" s="109" t="s">
        <v>138</v>
      </c>
      <c r="F129" s="209" t="s">
        <v>557</v>
      </c>
      <c r="G129" s="112">
        <v>246.64</v>
      </c>
      <c r="H129" s="112">
        <v>0</v>
      </c>
      <c r="I129" s="107" t="s">
        <v>127</v>
      </c>
      <c r="J129" s="112">
        <f t="shared" si="4"/>
        <v>246.64</v>
      </c>
      <c r="K129" s="210" t="s">
        <v>221</v>
      </c>
      <c r="L129" s="108">
        <v>2022</v>
      </c>
      <c r="M129" s="108">
        <v>2587</v>
      </c>
      <c r="N129" s="109" t="s">
        <v>168</v>
      </c>
      <c r="O129" s="111" t="s">
        <v>223</v>
      </c>
      <c r="P129" s="109" t="s">
        <v>224</v>
      </c>
      <c r="Q129" s="109" t="s">
        <v>225</v>
      </c>
      <c r="R129" s="108">
        <v>1</v>
      </c>
      <c r="S129" s="111" t="s">
        <v>203</v>
      </c>
      <c r="T129" s="108">
        <v>1010203</v>
      </c>
      <c r="U129" s="108">
        <v>140</v>
      </c>
      <c r="V129" s="108">
        <v>130</v>
      </c>
      <c r="W129" s="108">
        <v>5</v>
      </c>
      <c r="X129" s="113">
        <v>2022</v>
      </c>
      <c r="Y129" s="113">
        <v>399</v>
      </c>
      <c r="Z129" s="113">
        <v>0</v>
      </c>
      <c r="AA129" s="114" t="s">
        <v>174</v>
      </c>
      <c r="AB129" s="108">
        <v>510</v>
      </c>
      <c r="AC129" s="109" t="s">
        <v>174</v>
      </c>
      <c r="AD129" s="211" t="s">
        <v>533</v>
      </c>
      <c r="AE129" s="211" t="s">
        <v>176</v>
      </c>
      <c r="AF129" s="212">
        <f t="shared" si="5"/>
        <v>-48</v>
      </c>
      <c r="AG129" s="213">
        <f t="shared" si="6"/>
        <v>246.64</v>
      </c>
      <c r="AH129" s="214">
        <f t="shared" si="7"/>
        <v>-11838.72</v>
      </c>
      <c r="AI129" s="215" t="s">
        <v>127</v>
      </c>
    </row>
    <row r="130" spans="1:35" ht="15">
      <c r="A130" s="108">
        <v>2022</v>
      </c>
      <c r="B130" s="108">
        <v>225</v>
      </c>
      <c r="C130" s="109" t="s">
        <v>174</v>
      </c>
      <c r="D130" s="208" t="s">
        <v>558</v>
      </c>
      <c r="E130" s="109" t="s">
        <v>136</v>
      </c>
      <c r="F130" s="209" t="s">
        <v>220</v>
      </c>
      <c r="G130" s="112">
        <v>32.94</v>
      </c>
      <c r="H130" s="112">
        <v>5.94</v>
      </c>
      <c r="I130" s="107" t="s">
        <v>118</v>
      </c>
      <c r="J130" s="112">
        <f t="shared" si="4"/>
        <v>26.999999999999996</v>
      </c>
      <c r="K130" s="210" t="s">
        <v>221</v>
      </c>
      <c r="L130" s="108">
        <v>2022</v>
      </c>
      <c r="M130" s="108">
        <v>2504</v>
      </c>
      <c r="N130" s="109" t="s">
        <v>138</v>
      </c>
      <c r="O130" s="111" t="s">
        <v>223</v>
      </c>
      <c r="P130" s="109" t="s">
        <v>224</v>
      </c>
      <c r="Q130" s="109" t="s">
        <v>225</v>
      </c>
      <c r="R130" s="108">
        <v>1</v>
      </c>
      <c r="S130" s="111" t="s">
        <v>203</v>
      </c>
      <c r="T130" s="108">
        <v>1010203</v>
      </c>
      <c r="U130" s="108">
        <v>140</v>
      </c>
      <c r="V130" s="108">
        <v>130</v>
      </c>
      <c r="W130" s="108">
        <v>5</v>
      </c>
      <c r="X130" s="113">
        <v>2022</v>
      </c>
      <c r="Y130" s="113">
        <v>399</v>
      </c>
      <c r="Z130" s="113">
        <v>0</v>
      </c>
      <c r="AA130" s="114" t="s">
        <v>174</v>
      </c>
      <c r="AB130" s="108">
        <v>509</v>
      </c>
      <c r="AC130" s="109" t="s">
        <v>174</v>
      </c>
      <c r="AD130" s="211" t="s">
        <v>559</v>
      </c>
      <c r="AE130" s="211" t="s">
        <v>176</v>
      </c>
      <c r="AF130" s="212">
        <f t="shared" si="5"/>
        <v>-47</v>
      </c>
      <c r="AG130" s="213">
        <f t="shared" si="6"/>
        <v>26.999999999999996</v>
      </c>
      <c r="AH130" s="214">
        <f t="shared" si="7"/>
        <v>-1268.9999999999998</v>
      </c>
      <c r="AI130" s="215" t="s">
        <v>127</v>
      </c>
    </row>
    <row r="131" spans="1:35" ht="15">
      <c r="A131" s="108">
        <v>2022</v>
      </c>
      <c r="B131" s="108">
        <v>226</v>
      </c>
      <c r="C131" s="109" t="s">
        <v>174</v>
      </c>
      <c r="D131" s="208" t="s">
        <v>560</v>
      </c>
      <c r="E131" s="109" t="s">
        <v>483</v>
      </c>
      <c r="F131" s="209" t="s">
        <v>561</v>
      </c>
      <c r="G131" s="112">
        <v>1525</v>
      </c>
      <c r="H131" s="112">
        <v>275</v>
      </c>
      <c r="I131" s="107" t="s">
        <v>118</v>
      </c>
      <c r="J131" s="112">
        <f t="shared" si="4"/>
        <v>1250</v>
      </c>
      <c r="K131" s="210" t="s">
        <v>562</v>
      </c>
      <c r="L131" s="108">
        <v>2022</v>
      </c>
      <c r="M131" s="108">
        <v>2739</v>
      </c>
      <c r="N131" s="109" t="s">
        <v>563</v>
      </c>
      <c r="O131" s="111" t="s">
        <v>564</v>
      </c>
      <c r="P131" s="109" t="s">
        <v>565</v>
      </c>
      <c r="Q131" s="109" t="s">
        <v>565</v>
      </c>
      <c r="R131" s="108">
        <v>2</v>
      </c>
      <c r="S131" s="111" t="s">
        <v>238</v>
      </c>
      <c r="T131" s="108">
        <v>1010203</v>
      </c>
      <c r="U131" s="108">
        <v>140</v>
      </c>
      <c r="V131" s="108">
        <v>130</v>
      </c>
      <c r="W131" s="108">
        <v>12</v>
      </c>
      <c r="X131" s="113">
        <v>2022</v>
      </c>
      <c r="Y131" s="113">
        <v>359</v>
      </c>
      <c r="Z131" s="113">
        <v>0</v>
      </c>
      <c r="AA131" s="114" t="s">
        <v>174</v>
      </c>
      <c r="AB131" s="108">
        <v>507</v>
      </c>
      <c r="AC131" s="109" t="s">
        <v>174</v>
      </c>
      <c r="AD131" s="211" t="s">
        <v>566</v>
      </c>
      <c r="AE131" s="211" t="s">
        <v>176</v>
      </c>
      <c r="AF131" s="212">
        <f t="shared" si="5"/>
        <v>-53</v>
      </c>
      <c r="AG131" s="213">
        <f t="shared" si="6"/>
        <v>1250</v>
      </c>
      <c r="AH131" s="214">
        <f t="shared" si="7"/>
        <v>-66250</v>
      </c>
      <c r="AI131" s="215" t="s">
        <v>127</v>
      </c>
    </row>
    <row r="132" spans="1:35" ht="15">
      <c r="A132" s="108">
        <v>2022</v>
      </c>
      <c r="B132" s="108">
        <v>227</v>
      </c>
      <c r="C132" s="109" t="s">
        <v>124</v>
      </c>
      <c r="D132" s="208" t="s">
        <v>567</v>
      </c>
      <c r="E132" s="109" t="s">
        <v>176</v>
      </c>
      <c r="F132" s="209" t="s">
        <v>568</v>
      </c>
      <c r="G132" s="112">
        <v>896.7</v>
      </c>
      <c r="H132" s="112">
        <v>161.7</v>
      </c>
      <c r="I132" s="107" t="s">
        <v>127</v>
      </c>
      <c r="J132" s="112">
        <f t="shared" si="4"/>
        <v>896.7</v>
      </c>
      <c r="K132" s="210" t="s">
        <v>569</v>
      </c>
      <c r="L132" s="108">
        <v>2022</v>
      </c>
      <c r="M132" s="108">
        <v>2950</v>
      </c>
      <c r="N132" s="109" t="s">
        <v>217</v>
      </c>
      <c r="O132" s="111" t="s">
        <v>570</v>
      </c>
      <c r="P132" s="109" t="s">
        <v>571</v>
      </c>
      <c r="Q132" s="109" t="s">
        <v>572</v>
      </c>
      <c r="R132" s="108">
        <v>4</v>
      </c>
      <c r="S132" s="111" t="s">
        <v>280</v>
      </c>
      <c r="T132" s="108">
        <v>1030103</v>
      </c>
      <c r="U132" s="108">
        <v>1130</v>
      </c>
      <c r="V132" s="108">
        <v>580</v>
      </c>
      <c r="W132" s="108">
        <v>4</v>
      </c>
      <c r="X132" s="113">
        <v>2022</v>
      </c>
      <c r="Y132" s="113">
        <v>215</v>
      </c>
      <c r="Z132" s="113">
        <v>0</v>
      </c>
      <c r="AA132" s="114" t="s">
        <v>123</v>
      </c>
      <c r="AB132" s="108">
        <v>592</v>
      </c>
      <c r="AC132" s="109" t="s">
        <v>124</v>
      </c>
      <c r="AD132" s="211" t="s">
        <v>573</v>
      </c>
      <c r="AE132" s="211" t="s">
        <v>319</v>
      </c>
      <c r="AF132" s="212">
        <f t="shared" si="5"/>
        <v>-45</v>
      </c>
      <c r="AG132" s="213">
        <f t="shared" si="6"/>
        <v>896.7</v>
      </c>
      <c r="AH132" s="214">
        <f t="shared" si="7"/>
        <v>-40351.5</v>
      </c>
      <c r="AI132" s="215" t="s">
        <v>127</v>
      </c>
    </row>
    <row r="133" spans="1:35" ht="15">
      <c r="A133" s="108">
        <v>2022</v>
      </c>
      <c r="B133" s="108">
        <v>228</v>
      </c>
      <c r="C133" s="109" t="s">
        <v>126</v>
      </c>
      <c r="D133" s="208" t="s">
        <v>574</v>
      </c>
      <c r="E133" s="109" t="s">
        <v>396</v>
      </c>
      <c r="F133" s="209" t="s">
        <v>283</v>
      </c>
      <c r="G133" s="112">
        <v>3370.17</v>
      </c>
      <c r="H133" s="112">
        <v>160.48</v>
      </c>
      <c r="I133" s="107" t="s">
        <v>118</v>
      </c>
      <c r="J133" s="112">
        <f t="shared" si="4"/>
        <v>3209.69</v>
      </c>
      <c r="K133" s="210" t="s">
        <v>284</v>
      </c>
      <c r="L133" s="108">
        <v>2022</v>
      </c>
      <c r="M133" s="108">
        <v>2242</v>
      </c>
      <c r="N133" s="109" t="s">
        <v>149</v>
      </c>
      <c r="O133" s="111" t="s">
        <v>285</v>
      </c>
      <c r="P133" s="109" t="s">
        <v>286</v>
      </c>
      <c r="Q133" s="109" t="s">
        <v>286</v>
      </c>
      <c r="R133" s="108">
        <v>3</v>
      </c>
      <c r="S133" s="111" t="s">
        <v>122</v>
      </c>
      <c r="T133" s="108">
        <v>1010203</v>
      </c>
      <c r="U133" s="108">
        <v>140</v>
      </c>
      <c r="V133" s="108">
        <v>130</v>
      </c>
      <c r="W133" s="108">
        <v>3</v>
      </c>
      <c r="X133" s="113">
        <v>2022</v>
      </c>
      <c r="Y133" s="113">
        <v>416</v>
      </c>
      <c r="Z133" s="113">
        <v>0</v>
      </c>
      <c r="AA133" s="114" t="s">
        <v>467</v>
      </c>
      <c r="AB133" s="108">
        <v>607</v>
      </c>
      <c r="AC133" s="109" t="s">
        <v>468</v>
      </c>
      <c r="AD133" s="211" t="s">
        <v>397</v>
      </c>
      <c r="AE133" s="211" t="s">
        <v>470</v>
      </c>
      <c r="AF133" s="212">
        <f t="shared" si="5"/>
        <v>-20</v>
      </c>
      <c r="AG133" s="213">
        <f t="shared" si="6"/>
        <v>3209.69</v>
      </c>
      <c r="AH133" s="214">
        <f t="shared" si="7"/>
        <v>-64193.8</v>
      </c>
      <c r="AI133" s="215" t="s">
        <v>127</v>
      </c>
    </row>
    <row r="134" spans="1:35" ht="15">
      <c r="A134" s="108">
        <v>2022</v>
      </c>
      <c r="B134" s="108">
        <v>229</v>
      </c>
      <c r="C134" s="109" t="s">
        <v>126</v>
      </c>
      <c r="D134" s="208" t="s">
        <v>575</v>
      </c>
      <c r="E134" s="109" t="s">
        <v>396</v>
      </c>
      <c r="F134" s="209" t="s">
        <v>283</v>
      </c>
      <c r="G134" s="112">
        <v>14.91</v>
      </c>
      <c r="H134" s="112">
        <v>0.71</v>
      </c>
      <c r="I134" s="107" t="s">
        <v>118</v>
      </c>
      <c r="J134" s="112">
        <f t="shared" si="4"/>
        <v>14.2</v>
      </c>
      <c r="K134" s="210" t="s">
        <v>284</v>
      </c>
      <c r="L134" s="108">
        <v>2022</v>
      </c>
      <c r="M134" s="108">
        <v>2229</v>
      </c>
      <c r="N134" s="109" t="s">
        <v>149</v>
      </c>
      <c r="O134" s="111" t="s">
        <v>285</v>
      </c>
      <c r="P134" s="109" t="s">
        <v>286</v>
      </c>
      <c r="Q134" s="109" t="s">
        <v>286</v>
      </c>
      <c r="R134" s="108">
        <v>3</v>
      </c>
      <c r="S134" s="111" t="s">
        <v>122</v>
      </c>
      <c r="T134" s="108">
        <v>1010203</v>
      </c>
      <c r="U134" s="108">
        <v>140</v>
      </c>
      <c r="V134" s="108">
        <v>130</v>
      </c>
      <c r="W134" s="108">
        <v>3</v>
      </c>
      <c r="X134" s="113">
        <v>2022</v>
      </c>
      <c r="Y134" s="113">
        <v>416</v>
      </c>
      <c r="Z134" s="113">
        <v>0</v>
      </c>
      <c r="AA134" s="114" t="s">
        <v>467</v>
      </c>
      <c r="AB134" s="108">
        <v>607</v>
      </c>
      <c r="AC134" s="109" t="s">
        <v>468</v>
      </c>
      <c r="AD134" s="211" t="s">
        <v>482</v>
      </c>
      <c r="AE134" s="211" t="s">
        <v>470</v>
      </c>
      <c r="AF134" s="212">
        <f t="shared" si="5"/>
        <v>-22</v>
      </c>
      <c r="AG134" s="213">
        <f t="shared" si="6"/>
        <v>14.2</v>
      </c>
      <c r="AH134" s="214">
        <f t="shared" si="7"/>
        <v>-312.4</v>
      </c>
      <c r="AI134" s="215" t="s">
        <v>127</v>
      </c>
    </row>
    <row r="135" spans="1:35" ht="15">
      <c r="A135" s="108">
        <v>2022</v>
      </c>
      <c r="B135" s="108">
        <v>230</v>
      </c>
      <c r="C135" s="109" t="s">
        <v>126</v>
      </c>
      <c r="D135" s="208" t="s">
        <v>576</v>
      </c>
      <c r="E135" s="109" t="s">
        <v>226</v>
      </c>
      <c r="F135" s="209" t="s">
        <v>283</v>
      </c>
      <c r="G135" s="112">
        <v>12.62</v>
      </c>
      <c r="H135" s="112">
        <v>0.6</v>
      </c>
      <c r="I135" s="107" t="s">
        <v>118</v>
      </c>
      <c r="J135" s="112">
        <f t="shared" si="4"/>
        <v>12.02</v>
      </c>
      <c r="K135" s="210" t="s">
        <v>284</v>
      </c>
      <c r="L135" s="108">
        <v>2022</v>
      </c>
      <c r="M135" s="108">
        <v>3049</v>
      </c>
      <c r="N135" s="109" t="s">
        <v>577</v>
      </c>
      <c r="O135" s="111" t="s">
        <v>285</v>
      </c>
      <c r="P135" s="109" t="s">
        <v>286</v>
      </c>
      <c r="Q135" s="109" t="s">
        <v>286</v>
      </c>
      <c r="R135" s="108">
        <v>3</v>
      </c>
      <c r="S135" s="111" t="s">
        <v>122</v>
      </c>
      <c r="T135" s="108">
        <v>1010503</v>
      </c>
      <c r="U135" s="108">
        <v>470</v>
      </c>
      <c r="V135" s="108">
        <v>335</v>
      </c>
      <c r="W135" s="108">
        <v>1</v>
      </c>
      <c r="X135" s="113">
        <v>2022</v>
      </c>
      <c r="Y135" s="113">
        <v>419</v>
      </c>
      <c r="Z135" s="113">
        <v>0</v>
      </c>
      <c r="AA135" s="114" t="s">
        <v>467</v>
      </c>
      <c r="AB135" s="108">
        <v>608</v>
      </c>
      <c r="AC135" s="109" t="s">
        <v>468</v>
      </c>
      <c r="AD135" s="211" t="s">
        <v>578</v>
      </c>
      <c r="AE135" s="211" t="s">
        <v>470</v>
      </c>
      <c r="AF135" s="212">
        <f t="shared" si="5"/>
        <v>-51</v>
      </c>
      <c r="AG135" s="213">
        <f t="shared" si="6"/>
        <v>12.02</v>
      </c>
      <c r="AH135" s="214">
        <f t="shared" si="7"/>
        <v>-613.02</v>
      </c>
      <c r="AI135" s="215" t="s">
        <v>127</v>
      </c>
    </row>
    <row r="136" spans="1:35" ht="15">
      <c r="A136" s="108">
        <v>2022</v>
      </c>
      <c r="B136" s="108">
        <v>231</v>
      </c>
      <c r="C136" s="109" t="s">
        <v>126</v>
      </c>
      <c r="D136" s="208" t="s">
        <v>579</v>
      </c>
      <c r="E136" s="109" t="s">
        <v>226</v>
      </c>
      <c r="F136" s="209" t="s">
        <v>283</v>
      </c>
      <c r="G136" s="112">
        <v>126.56</v>
      </c>
      <c r="H136" s="112">
        <v>6.03</v>
      </c>
      <c r="I136" s="107" t="s">
        <v>118</v>
      </c>
      <c r="J136" s="112">
        <f aca="true" t="shared" si="8" ref="J136:J199">IF(I136="SI",G136-H136,G136)</f>
        <v>120.53</v>
      </c>
      <c r="K136" s="210" t="s">
        <v>284</v>
      </c>
      <c r="L136" s="108">
        <v>2022</v>
      </c>
      <c r="M136" s="108">
        <v>3048</v>
      </c>
      <c r="N136" s="109" t="s">
        <v>577</v>
      </c>
      <c r="O136" s="111" t="s">
        <v>285</v>
      </c>
      <c r="P136" s="109" t="s">
        <v>286</v>
      </c>
      <c r="Q136" s="109" t="s">
        <v>286</v>
      </c>
      <c r="R136" s="108">
        <v>3</v>
      </c>
      <c r="S136" s="111" t="s">
        <v>122</v>
      </c>
      <c r="T136" s="108">
        <v>1010203</v>
      </c>
      <c r="U136" s="108">
        <v>140</v>
      </c>
      <c r="V136" s="108">
        <v>130</v>
      </c>
      <c r="W136" s="108">
        <v>3</v>
      </c>
      <c r="X136" s="113">
        <v>2022</v>
      </c>
      <c r="Y136" s="113">
        <v>416</v>
      </c>
      <c r="Z136" s="113">
        <v>0</v>
      </c>
      <c r="AA136" s="114" t="s">
        <v>467</v>
      </c>
      <c r="AB136" s="108">
        <v>607</v>
      </c>
      <c r="AC136" s="109" t="s">
        <v>468</v>
      </c>
      <c r="AD136" s="211" t="s">
        <v>578</v>
      </c>
      <c r="AE136" s="211" t="s">
        <v>470</v>
      </c>
      <c r="AF136" s="212">
        <f aca="true" t="shared" si="9" ref="AF136:AF199">AE136-AD136</f>
        <v>-51</v>
      </c>
      <c r="AG136" s="213">
        <f aca="true" t="shared" si="10" ref="AG136:AG199">IF(AI136="SI",0,J136)</f>
        <v>120.53</v>
      </c>
      <c r="AH136" s="214">
        <f aca="true" t="shared" si="11" ref="AH136:AH199">AG136*AF136</f>
        <v>-6147.03</v>
      </c>
      <c r="AI136" s="215" t="s">
        <v>127</v>
      </c>
    </row>
    <row r="137" spans="1:35" ht="15">
      <c r="A137" s="108">
        <v>2022</v>
      </c>
      <c r="B137" s="108">
        <v>232</v>
      </c>
      <c r="C137" s="109" t="s">
        <v>126</v>
      </c>
      <c r="D137" s="208" t="s">
        <v>580</v>
      </c>
      <c r="E137" s="109" t="s">
        <v>396</v>
      </c>
      <c r="F137" s="209" t="s">
        <v>283</v>
      </c>
      <c r="G137" s="112">
        <v>-309.08</v>
      </c>
      <c r="H137" s="112">
        <v>-14.72</v>
      </c>
      <c r="I137" s="107" t="s">
        <v>118</v>
      </c>
      <c r="J137" s="112">
        <f t="shared" si="8"/>
        <v>-294.35999999999996</v>
      </c>
      <c r="K137" s="210" t="s">
        <v>284</v>
      </c>
      <c r="L137" s="108">
        <v>2022</v>
      </c>
      <c r="M137" s="108">
        <v>2228</v>
      </c>
      <c r="N137" s="109" t="s">
        <v>149</v>
      </c>
      <c r="O137" s="111" t="s">
        <v>285</v>
      </c>
      <c r="P137" s="109" t="s">
        <v>286</v>
      </c>
      <c r="Q137" s="109" t="s">
        <v>286</v>
      </c>
      <c r="R137" s="108">
        <v>3</v>
      </c>
      <c r="S137" s="111" t="s">
        <v>122</v>
      </c>
      <c r="T137" s="108">
        <v>1010203</v>
      </c>
      <c r="U137" s="108">
        <v>140</v>
      </c>
      <c r="V137" s="108">
        <v>130</v>
      </c>
      <c r="W137" s="108">
        <v>3</v>
      </c>
      <c r="X137" s="113">
        <v>2022</v>
      </c>
      <c r="Y137" s="113">
        <v>416</v>
      </c>
      <c r="Z137" s="113">
        <v>0</v>
      </c>
      <c r="AA137" s="114" t="s">
        <v>467</v>
      </c>
      <c r="AB137" s="108">
        <v>607</v>
      </c>
      <c r="AC137" s="109" t="s">
        <v>468</v>
      </c>
      <c r="AD137" s="211" t="s">
        <v>482</v>
      </c>
      <c r="AE137" s="211" t="s">
        <v>470</v>
      </c>
      <c r="AF137" s="212">
        <f t="shared" si="9"/>
        <v>-22</v>
      </c>
      <c r="AG137" s="213">
        <f t="shared" si="10"/>
        <v>-294.35999999999996</v>
      </c>
      <c r="AH137" s="214">
        <f t="shared" si="11"/>
        <v>6475.919999999999</v>
      </c>
      <c r="AI137" s="215" t="s">
        <v>127</v>
      </c>
    </row>
    <row r="138" spans="1:35" ht="15">
      <c r="A138" s="108">
        <v>2022</v>
      </c>
      <c r="B138" s="108">
        <v>233</v>
      </c>
      <c r="C138" s="109" t="s">
        <v>126</v>
      </c>
      <c r="D138" s="208" t="s">
        <v>581</v>
      </c>
      <c r="E138" s="109" t="s">
        <v>226</v>
      </c>
      <c r="F138" s="209" t="s">
        <v>283</v>
      </c>
      <c r="G138" s="112">
        <v>622.4</v>
      </c>
      <c r="H138" s="112">
        <v>29.64</v>
      </c>
      <c r="I138" s="107" t="s">
        <v>118</v>
      </c>
      <c r="J138" s="112">
        <f t="shared" si="8"/>
        <v>592.76</v>
      </c>
      <c r="K138" s="210" t="s">
        <v>284</v>
      </c>
      <c r="L138" s="108">
        <v>2022</v>
      </c>
      <c r="M138" s="108">
        <v>3047</v>
      </c>
      <c r="N138" s="109" t="s">
        <v>577</v>
      </c>
      <c r="O138" s="111" t="s">
        <v>285</v>
      </c>
      <c r="P138" s="109" t="s">
        <v>286</v>
      </c>
      <c r="Q138" s="109" t="s">
        <v>286</v>
      </c>
      <c r="R138" s="108">
        <v>3</v>
      </c>
      <c r="S138" s="111" t="s">
        <v>122</v>
      </c>
      <c r="T138" s="108">
        <v>1040203</v>
      </c>
      <c r="U138" s="108">
        <v>1570</v>
      </c>
      <c r="V138" s="108">
        <v>690</v>
      </c>
      <c r="W138" s="108">
        <v>11</v>
      </c>
      <c r="X138" s="113">
        <v>2022</v>
      </c>
      <c r="Y138" s="113">
        <v>417</v>
      </c>
      <c r="Z138" s="113">
        <v>0</v>
      </c>
      <c r="AA138" s="114" t="s">
        <v>467</v>
      </c>
      <c r="AB138" s="108">
        <v>609</v>
      </c>
      <c r="AC138" s="109" t="s">
        <v>468</v>
      </c>
      <c r="AD138" s="211" t="s">
        <v>578</v>
      </c>
      <c r="AE138" s="211" t="s">
        <v>470</v>
      </c>
      <c r="AF138" s="212">
        <f t="shared" si="9"/>
        <v>-51</v>
      </c>
      <c r="AG138" s="213">
        <f t="shared" si="10"/>
        <v>592.76</v>
      </c>
      <c r="AH138" s="214">
        <f t="shared" si="11"/>
        <v>-30230.76</v>
      </c>
      <c r="AI138" s="215" t="s">
        <v>127</v>
      </c>
    </row>
    <row r="139" spans="1:35" ht="15">
      <c r="A139" s="108">
        <v>2022</v>
      </c>
      <c r="B139" s="108">
        <v>234</v>
      </c>
      <c r="C139" s="109" t="s">
        <v>126</v>
      </c>
      <c r="D139" s="208" t="s">
        <v>582</v>
      </c>
      <c r="E139" s="109" t="s">
        <v>226</v>
      </c>
      <c r="F139" s="209" t="s">
        <v>283</v>
      </c>
      <c r="G139" s="112">
        <v>840.69</v>
      </c>
      <c r="H139" s="112">
        <v>40.03</v>
      </c>
      <c r="I139" s="107" t="s">
        <v>118</v>
      </c>
      <c r="J139" s="112">
        <f t="shared" si="8"/>
        <v>800.6600000000001</v>
      </c>
      <c r="K139" s="210" t="s">
        <v>284</v>
      </c>
      <c r="L139" s="108">
        <v>2022</v>
      </c>
      <c r="M139" s="108">
        <v>3050</v>
      </c>
      <c r="N139" s="109" t="s">
        <v>577</v>
      </c>
      <c r="O139" s="111" t="s">
        <v>285</v>
      </c>
      <c r="P139" s="109" t="s">
        <v>286</v>
      </c>
      <c r="Q139" s="109" t="s">
        <v>286</v>
      </c>
      <c r="R139" s="108">
        <v>3</v>
      </c>
      <c r="S139" s="111" t="s">
        <v>122</v>
      </c>
      <c r="T139" s="108">
        <v>1040303</v>
      </c>
      <c r="U139" s="108">
        <v>1680</v>
      </c>
      <c r="V139" s="108">
        <v>720</v>
      </c>
      <c r="W139" s="108">
        <v>11</v>
      </c>
      <c r="X139" s="113">
        <v>2022</v>
      </c>
      <c r="Y139" s="113">
        <v>418</v>
      </c>
      <c r="Z139" s="113">
        <v>0</v>
      </c>
      <c r="AA139" s="114" t="s">
        <v>467</v>
      </c>
      <c r="AB139" s="108">
        <v>610</v>
      </c>
      <c r="AC139" s="109" t="s">
        <v>468</v>
      </c>
      <c r="AD139" s="211" t="s">
        <v>578</v>
      </c>
      <c r="AE139" s="211" t="s">
        <v>470</v>
      </c>
      <c r="AF139" s="212">
        <f t="shared" si="9"/>
        <v>-51</v>
      </c>
      <c r="AG139" s="213">
        <f t="shared" si="10"/>
        <v>800.6600000000001</v>
      </c>
      <c r="AH139" s="214">
        <f t="shared" si="11"/>
        <v>-40833.66</v>
      </c>
      <c r="AI139" s="215" t="s">
        <v>127</v>
      </c>
    </row>
    <row r="140" spans="1:35" ht="15">
      <c r="A140" s="108">
        <v>2022</v>
      </c>
      <c r="B140" s="108">
        <v>235</v>
      </c>
      <c r="C140" s="109" t="s">
        <v>126</v>
      </c>
      <c r="D140" s="208" t="s">
        <v>583</v>
      </c>
      <c r="E140" s="109" t="s">
        <v>481</v>
      </c>
      <c r="F140" s="209" t="s">
        <v>211</v>
      </c>
      <c r="G140" s="112">
        <v>4636</v>
      </c>
      <c r="H140" s="112">
        <v>836</v>
      </c>
      <c r="I140" s="107" t="s">
        <v>118</v>
      </c>
      <c r="J140" s="112">
        <f t="shared" si="8"/>
        <v>3800</v>
      </c>
      <c r="K140" s="210" t="s">
        <v>584</v>
      </c>
      <c r="L140" s="108">
        <v>2022</v>
      </c>
      <c r="M140" s="108">
        <v>3033</v>
      </c>
      <c r="N140" s="109" t="s">
        <v>239</v>
      </c>
      <c r="O140" s="111" t="s">
        <v>214</v>
      </c>
      <c r="P140" s="109" t="s">
        <v>215</v>
      </c>
      <c r="Q140" s="109" t="s">
        <v>216</v>
      </c>
      <c r="R140" s="108">
        <v>3</v>
      </c>
      <c r="S140" s="111" t="s">
        <v>122</v>
      </c>
      <c r="T140" s="108">
        <v>2010505</v>
      </c>
      <c r="U140" s="108">
        <v>6170</v>
      </c>
      <c r="V140" s="108">
        <v>1532</v>
      </c>
      <c r="W140" s="108">
        <v>99</v>
      </c>
      <c r="X140" s="113">
        <v>2022</v>
      </c>
      <c r="Y140" s="113">
        <v>240</v>
      </c>
      <c r="Z140" s="113">
        <v>0</v>
      </c>
      <c r="AA140" s="114" t="s">
        <v>467</v>
      </c>
      <c r="AB140" s="108">
        <v>615</v>
      </c>
      <c r="AC140" s="109" t="s">
        <v>468</v>
      </c>
      <c r="AD140" s="211" t="s">
        <v>585</v>
      </c>
      <c r="AE140" s="211" t="s">
        <v>470</v>
      </c>
      <c r="AF140" s="212">
        <f t="shared" si="9"/>
        <v>-50</v>
      </c>
      <c r="AG140" s="213">
        <f t="shared" si="10"/>
        <v>3800</v>
      </c>
      <c r="AH140" s="214">
        <f t="shared" si="11"/>
        <v>-190000</v>
      </c>
      <c r="AI140" s="215" t="s">
        <v>127</v>
      </c>
    </row>
    <row r="141" spans="1:35" ht="15">
      <c r="A141" s="108">
        <v>2022</v>
      </c>
      <c r="B141" s="108">
        <v>236</v>
      </c>
      <c r="C141" s="109" t="s">
        <v>126</v>
      </c>
      <c r="D141" s="208" t="s">
        <v>586</v>
      </c>
      <c r="E141" s="109" t="s">
        <v>502</v>
      </c>
      <c r="F141" s="209" t="s">
        <v>587</v>
      </c>
      <c r="G141" s="112">
        <v>732</v>
      </c>
      <c r="H141" s="112">
        <v>132</v>
      </c>
      <c r="I141" s="107" t="s">
        <v>118</v>
      </c>
      <c r="J141" s="112">
        <f t="shared" si="8"/>
        <v>600</v>
      </c>
      <c r="K141" s="210" t="s">
        <v>588</v>
      </c>
      <c r="L141" s="108">
        <v>2022</v>
      </c>
      <c r="M141" s="108">
        <v>2880</v>
      </c>
      <c r="N141" s="109" t="s">
        <v>176</v>
      </c>
      <c r="O141" s="111" t="s">
        <v>589</v>
      </c>
      <c r="P141" s="109" t="s">
        <v>590</v>
      </c>
      <c r="Q141" s="109" t="s">
        <v>591</v>
      </c>
      <c r="R141" s="108">
        <v>3</v>
      </c>
      <c r="S141" s="111" t="s">
        <v>122</v>
      </c>
      <c r="T141" s="108">
        <v>1010503</v>
      </c>
      <c r="U141" s="108">
        <v>470</v>
      </c>
      <c r="V141" s="108">
        <v>630</v>
      </c>
      <c r="W141" s="108">
        <v>99</v>
      </c>
      <c r="X141" s="113">
        <v>2022</v>
      </c>
      <c r="Y141" s="113">
        <v>236</v>
      </c>
      <c r="Z141" s="113">
        <v>0</v>
      </c>
      <c r="AA141" s="114" t="s">
        <v>467</v>
      </c>
      <c r="AB141" s="108">
        <v>620</v>
      </c>
      <c r="AC141" s="109" t="s">
        <v>318</v>
      </c>
      <c r="AD141" s="211" t="s">
        <v>592</v>
      </c>
      <c r="AE141" s="211" t="s">
        <v>355</v>
      </c>
      <c r="AF141" s="212">
        <f t="shared" si="9"/>
        <v>-40</v>
      </c>
      <c r="AG141" s="213">
        <f t="shared" si="10"/>
        <v>600</v>
      </c>
      <c r="AH141" s="214">
        <f t="shared" si="11"/>
        <v>-24000</v>
      </c>
      <c r="AI141" s="215" t="s">
        <v>127</v>
      </c>
    </row>
    <row r="142" spans="1:35" ht="15">
      <c r="A142" s="108">
        <v>2022</v>
      </c>
      <c r="B142" s="108">
        <v>237</v>
      </c>
      <c r="C142" s="109" t="s">
        <v>126</v>
      </c>
      <c r="D142" s="208" t="s">
        <v>593</v>
      </c>
      <c r="E142" s="109" t="s">
        <v>176</v>
      </c>
      <c r="F142" s="209" t="s">
        <v>594</v>
      </c>
      <c r="G142" s="112">
        <v>775.01</v>
      </c>
      <c r="H142" s="112">
        <v>139.76</v>
      </c>
      <c r="I142" s="107" t="s">
        <v>118</v>
      </c>
      <c r="J142" s="112">
        <f t="shared" si="8"/>
        <v>635.25</v>
      </c>
      <c r="K142" s="210" t="s">
        <v>330</v>
      </c>
      <c r="L142" s="108">
        <v>2022</v>
      </c>
      <c r="M142" s="108">
        <v>3001</v>
      </c>
      <c r="N142" s="109" t="s">
        <v>226</v>
      </c>
      <c r="O142" s="111" t="s">
        <v>595</v>
      </c>
      <c r="P142" s="109" t="s">
        <v>596</v>
      </c>
      <c r="Q142" s="109" t="s">
        <v>123</v>
      </c>
      <c r="R142" s="108">
        <v>3</v>
      </c>
      <c r="S142" s="111" t="s">
        <v>122</v>
      </c>
      <c r="T142" s="108">
        <v>1060202</v>
      </c>
      <c r="U142" s="108">
        <v>2330</v>
      </c>
      <c r="V142" s="108">
        <v>1065</v>
      </c>
      <c r="W142" s="108">
        <v>1</v>
      </c>
      <c r="X142" s="113">
        <v>2022</v>
      </c>
      <c r="Y142" s="113">
        <v>125</v>
      </c>
      <c r="Z142" s="113">
        <v>1</v>
      </c>
      <c r="AA142" s="114" t="s">
        <v>467</v>
      </c>
      <c r="AB142" s="108">
        <v>744</v>
      </c>
      <c r="AC142" s="109" t="s">
        <v>533</v>
      </c>
      <c r="AD142" s="211" t="s">
        <v>597</v>
      </c>
      <c r="AE142" s="211" t="s">
        <v>495</v>
      </c>
      <c r="AF142" s="212">
        <f t="shared" si="9"/>
        <v>-14</v>
      </c>
      <c r="AG142" s="213">
        <f t="shared" si="10"/>
        <v>635.25</v>
      </c>
      <c r="AH142" s="214">
        <f t="shared" si="11"/>
        <v>-8893.5</v>
      </c>
      <c r="AI142" s="215" t="s">
        <v>127</v>
      </c>
    </row>
    <row r="143" spans="1:35" ht="15">
      <c r="A143" s="108">
        <v>2022</v>
      </c>
      <c r="B143" s="108">
        <v>238</v>
      </c>
      <c r="C143" s="109" t="s">
        <v>126</v>
      </c>
      <c r="D143" s="208" t="s">
        <v>598</v>
      </c>
      <c r="E143" s="109" t="s">
        <v>192</v>
      </c>
      <c r="F143" s="209" t="s">
        <v>599</v>
      </c>
      <c r="G143" s="112">
        <v>280.03</v>
      </c>
      <c r="H143" s="112">
        <v>50.5</v>
      </c>
      <c r="I143" s="107" t="s">
        <v>118</v>
      </c>
      <c r="J143" s="112">
        <f t="shared" si="8"/>
        <v>229.52999999999997</v>
      </c>
      <c r="K143" s="210" t="s">
        <v>206</v>
      </c>
      <c r="L143" s="108">
        <v>2022</v>
      </c>
      <c r="M143" s="108">
        <v>2991</v>
      </c>
      <c r="N143" s="109" t="s">
        <v>217</v>
      </c>
      <c r="O143" s="111" t="s">
        <v>352</v>
      </c>
      <c r="P143" s="109" t="s">
        <v>353</v>
      </c>
      <c r="Q143" s="109" t="s">
        <v>353</v>
      </c>
      <c r="R143" s="108">
        <v>3</v>
      </c>
      <c r="S143" s="111" t="s">
        <v>122</v>
      </c>
      <c r="T143" s="108">
        <v>1010602</v>
      </c>
      <c r="U143" s="108">
        <v>570</v>
      </c>
      <c r="V143" s="108">
        <v>330</v>
      </c>
      <c r="W143" s="108">
        <v>4</v>
      </c>
      <c r="X143" s="113">
        <v>2022</v>
      </c>
      <c r="Y143" s="113">
        <v>196</v>
      </c>
      <c r="Z143" s="113">
        <v>0</v>
      </c>
      <c r="AA143" s="114" t="s">
        <v>467</v>
      </c>
      <c r="AB143" s="108">
        <v>611</v>
      </c>
      <c r="AC143" s="109" t="s">
        <v>468</v>
      </c>
      <c r="AD143" s="211" t="s">
        <v>600</v>
      </c>
      <c r="AE143" s="211" t="s">
        <v>470</v>
      </c>
      <c r="AF143" s="212">
        <f t="shared" si="9"/>
        <v>-47</v>
      </c>
      <c r="AG143" s="213">
        <f t="shared" si="10"/>
        <v>229.52999999999997</v>
      </c>
      <c r="AH143" s="214">
        <f t="shared" si="11"/>
        <v>-10787.909999999998</v>
      </c>
      <c r="AI143" s="215" t="s">
        <v>127</v>
      </c>
    </row>
    <row r="144" spans="1:35" ht="15">
      <c r="A144" s="108">
        <v>2022</v>
      </c>
      <c r="B144" s="108">
        <v>239</v>
      </c>
      <c r="C144" s="109" t="s">
        <v>126</v>
      </c>
      <c r="D144" s="208" t="s">
        <v>601</v>
      </c>
      <c r="E144" s="109" t="s">
        <v>502</v>
      </c>
      <c r="F144" s="209" t="s">
        <v>602</v>
      </c>
      <c r="G144" s="112">
        <v>224.31</v>
      </c>
      <c r="H144" s="112">
        <v>40.45</v>
      </c>
      <c r="I144" s="107" t="s">
        <v>118</v>
      </c>
      <c r="J144" s="112">
        <f t="shared" si="8"/>
        <v>183.86</v>
      </c>
      <c r="K144" s="210" t="s">
        <v>206</v>
      </c>
      <c r="L144" s="108">
        <v>2022</v>
      </c>
      <c r="M144" s="108">
        <v>2711</v>
      </c>
      <c r="N144" s="109" t="s">
        <v>483</v>
      </c>
      <c r="O144" s="111" t="s">
        <v>352</v>
      </c>
      <c r="P144" s="109" t="s">
        <v>353</v>
      </c>
      <c r="Q144" s="109" t="s">
        <v>353</v>
      </c>
      <c r="R144" s="108">
        <v>3</v>
      </c>
      <c r="S144" s="111" t="s">
        <v>122</v>
      </c>
      <c r="T144" s="108">
        <v>1030102</v>
      </c>
      <c r="U144" s="108">
        <v>1120</v>
      </c>
      <c r="V144" s="108">
        <v>580</v>
      </c>
      <c r="W144" s="108">
        <v>3</v>
      </c>
      <c r="X144" s="113">
        <v>2022</v>
      </c>
      <c r="Y144" s="113">
        <v>197</v>
      </c>
      <c r="Z144" s="113">
        <v>0</v>
      </c>
      <c r="AA144" s="114" t="s">
        <v>467</v>
      </c>
      <c r="AB144" s="108">
        <v>612</v>
      </c>
      <c r="AC144" s="109" t="s">
        <v>468</v>
      </c>
      <c r="AD144" s="211" t="s">
        <v>566</v>
      </c>
      <c r="AE144" s="211" t="s">
        <v>470</v>
      </c>
      <c r="AF144" s="212">
        <f t="shared" si="9"/>
        <v>-38</v>
      </c>
      <c r="AG144" s="213">
        <f t="shared" si="10"/>
        <v>183.86</v>
      </c>
      <c r="AH144" s="214">
        <f t="shared" si="11"/>
        <v>-6986.68</v>
      </c>
      <c r="AI144" s="215" t="s">
        <v>127</v>
      </c>
    </row>
    <row r="145" spans="1:35" ht="15">
      <c r="A145" s="108">
        <v>2022</v>
      </c>
      <c r="B145" s="108">
        <v>240</v>
      </c>
      <c r="C145" s="109" t="s">
        <v>126</v>
      </c>
      <c r="D145" s="208" t="s">
        <v>603</v>
      </c>
      <c r="E145" s="109" t="s">
        <v>138</v>
      </c>
      <c r="F145" s="209" t="s">
        <v>604</v>
      </c>
      <c r="G145" s="112">
        <v>622.2</v>
      </c>
      <c r="H145" s="112">
        <v>112.2</v>
      </c>
      <c r="I145" s="107" t="s">
        <v>118</v>
      </c>
      <c r="J145" s="112">
        <f t="shared" si="8"/>
        <v>510.00000000000006</v>
      </c>
      <c r="K145" s="210" t="s">
        <v>605</v>
      </c>
      <c r="L145" s="108">
        <v>2022</v>
      </c>
      <c r="M145" s="108">
        <v>2807</v>
      </c>
      <c r="N145" s="109" t="s">
        <v>174</v>
      </c>
      <c r="O145" s="111" t="s">
        <v>606</v>
      </c>
      <c r="P145" s="109" t="s">
        <v>607</v>
      </c>
      <c r="Q145" s="109" t="s">
        <v>607</v>
      </c>
      <c r="R145" s="108">
        <v>3</v>
      </c>
      <c r="S145" s="111" t="s">
        <v>122</v>
      </c>
      <c r="T145" s="108">
        <v>1010603</v>
      </c>
      <c r="U145" s="108">
        <v>580</v>
      </c>
      <c r="V145" s="108">
        <v>330</v>
      </c>
      <c r="W145" s="108">
        <v>6</v>
      </c>
      <c r="X145" s="113">
        <v>2022</v>
      </c>
      <c r="Y145" s="113">
        <v>209</v>
      </c>
      <c r="Z145" s="113">
        <v>0</v>
      </c>
      <c r="AA145" s="114" t="s">
        <v>467</v>
      </c>
      <c r="AB145" s="108">
        <v>613</v>
      </c>
      <c r="AC145" s="109" t="s">
        <v>468</v>
      </c>
      <c r="AD145" s="211" t="s">
        <v>608</v>
      </c>
      <c r="AE145" s="211" t="s">
        <v>470</v>
      </c>
      <c r="AF145" s="212">
        <f t="shared" si="9"/>
        <v>-41</v>
      </c>
      <c r="AG145" s="213">
        <f t="shared" si="10"/>
        <v>510.00000000000006</v>
      </c>
      <c r="AH145" s="214">
        <f t="shared" si="11"/>
        <v>-20910.000000000004</v>
      </c>
      <c r="AI145" s="215" t="s">
        <v>127</v>
      </c>
    </row>
    <row r="146" spans="1:35" ht="15">
      <c r="A146" s="108">
        <v>2022</v>
      </c>
      <c r="B146" s="108">
        <v>241</v>
      </c>
      <c r="C146" s="109" t="s">
        <v>126</v>
      </c>
      <c r="D146" s="208" t="s">
        <v>609</v>
      </c>
      <c r="E146" s="109" t="s">
        <v>226</v>
      </c>
      <c r="F146" s="209" t="s">
        <v>610</v>
      </c>
      <c r="G146" s="112">
        <v>576.39</v>
      </c>
      <c r="H146" s="112">
        <v>52.4</v>
      </c>
      <c r="I146" s="107" t="s">
        <v>118</v>
      </c>
      <c r="J146" s="112">
        <f t="shared" si="8"/>
        <v>523.99</v>
      </c>
      <c r="K146" s="210" t="s">
        <v>123</v>
      </c>
      <c r="L146" s="108">
        <v>2022</v>
      </c>
      <c r="M146" s="108">
        <v>3036</v>
      </c>
      <c r="N146" s="109" t="s">
        <v>239</v>
      </c>
      <c r="O146" s="111" t="s">
        <v>465</v>
      </c>
      <c r="P146" s="109" t="s">
        <v>466</v>
      </c>
      <c r="Q146" s="109" t="s">
        <v>466</v>
      </c>
      <c r="R146" s="108">
        <v>1</v>
      </c>
      <c r="S146" s="111" t="s">
        <v>203</v>
      </c>
      <c r="T146" s="108">
        <v>1010503</v>
      </c>
      <c r="U146" s="108">
        <v>470</v>
      </c>
      <c r="V146" s="108">
        <v>635</v>
      </c>
      <c r="W146" s="108">
        <v>99</v>
      </c>
      <c r="X146" s="113">
        <v>2022</v>
      </c>
      <c r="Y146" s="113">
        <v>144</v>
      </c>
      <c r="Z146" s="113">
        <v>0</v>
      </c>
      <c r="AA146" s="114" t="s">
        <v>467</v>
      </c>
      <c r="AB146" s="108">
        <v>602</v>
      </c>
      <c r="AC146" s="109" t="s">
        <v>468</v>
      </c>
      <c r="AD146" s="211" t="s">
        <v>578</v>
      </c>
      <c r="AE146" s="211" t="s">
        <v>470</v>
      </c>
      <c r="AF146" s="212">
        <f t="shared" si="9"/>
        <v>-51</v>
      </c>
      <c r="AG146" s="213">
        <f t="shared" si="10"/>
        <v>523.99</v>
      </c>
      <c r="AH146" s="214">
        <f t="shared" si="11"/>
        <v>-26723.49</v>
      </c>
      <c r="AI146" s="215" t="s">
        <v>127</v>
      </c>
    </row>
    <row r="147" spans="1:35" ht="15">
      <c r="A147" s="108">
        <v>2022</v>
      </c>
      <c r="B147" s="108">
        <v>242</v>
      </c>
      <c r="C147" s="109" t="s">
        <v>126</v>
      </c>
      <c r="D147" s="208" t="s">
        <v>611</v>
      </c>
      <c r="E147" s="109" t="s">
        <v>226</v>
      </c>
      <c r="F147" s="209" t="s">
        <v>610</v>
      </c>
      <c r="G147" s="112">
        <v>216.88</v>
      </c>
      <c r="H147" s="112">
        <v>19.72</v>
      </c>
      <c r="I147" s="107" t="s">
        <v>118</v>
      </c>
      <c r="J147" s="112">
        <f t="shared" si="8"/>
        <v>197.16</v>
      </c>
      <c r="K147" s="210" t="s">
        <v>123</v>
      </c>
      <c r="L147" s="108">
        <v>2022</v>
      </c>
      <c r="M147" s="108">
        <v>3034</v>
      </c>
      <c r="N147" s="109" t="s">
        <v>239</v>
      </c>
      <c r="O147" s="111" t="s">
        <v>465</v>
      </c>
      <c r="P147" s="109" t="s">
        <v>466</v>
      </c>
      <c r="Q147" s="109" t="s">
        <v>466</v>
      </c>
      <c r="R147" s="108">
        <v>1</v>
      </c>
      <c r="S147" s="111" t="s">
        <v>203</v>
      </c>
      <c r="T147" s="108">
        <v>1010503</v>
      </c>
      <c r="U147" s="108">
        <v>470</v>
      </c>
      <c r="V147" s="108">
        <v>635</v>
      </c>
      <c r="W147" s="108">
        <v>99</v>
      </c>
      <c r="X147" s="113">
        <v>2022</v>
      </c>
      <c r="Y147" s="113">
        <v>144</v>
      </c>
      <c r="Z147" s="113">
        <v>0</v>
      </c>
      <c r="AA147" s="114" t="s">
        <v>467</v>
      </c>
      <c r="AB147" s="108">
        <v>602</v>
      </c>
      <c r="AC147" s="109" t="s">
        <v>468</v>
      </c>
      <c r="AD147" s="211" t="s">
        <v>578</v>
      </c>
      <c r="AE147" s="211" t="s">
        <v>470</v>
      </c>
      <c r="AF147" s="212">
        <f t="shared" si="9"/>
        <v>-51</v>
      </c>
      <c r="AG147" s="213">
        <f t="shared" si="10"/>
        <v>197.16</v>
      </c>
      <c r="AH147" s="214">
        <f t="shared" si="11"/>
        <v>-10055.16</v>
      </c>
      <c r="AI147" s="215" t="s">
        <v>127</v>
      </c>
    </row>
    <row r="148" spans="1:35" ht="15">
      <c r="A148" s="108">
        <v>2022</v>
      </c>
      <c r="B148" s="108">
        <v>243</v>
      </c>
      <c r="C148" s="109" t="s">
        <v>126</v>
      </c>
      <c r="D148" s="208" t="s">
        <v>612</v>
      </c>
      <c r="E148" s="109" t="s">
        <v>226</v>
      </c>
      <c r="F148" s="209" t="s">
        <v>610</v>
      </c>
      <c r="G148" s="112">
        <v>11.18</v>
      </c>
      <c r="H148" s="112">
        <v>1.02</v>
      </c>
      <c r="I148" s="107" t="s">
        <v>118</v>
      </c>
      <c r="J148" s="112">
        <f t="shared" si="8"/>
        <v>10.16</v>
      </c>
      <c r="K148" s="210" t="s">
        <v>123</v>
      </c>
      <c r="L148" s="108">
        <v>2022</v>
      </c>
      <c r="M148" s="108">
        <v>3037</v>
      </c>
      <c r="N148" s="109" t="s">
        <v>239</v>
      </c>
      <c r="O148" s="111" t="s">
        <v>465</v>
      </c>
      <c r="P148" s="109" t="s">
        <v>466</v>
      </c>
      <c r="Q148" s="109" t="s">
        <v>466</v>
      </c>
      <c r="R148" s="108">
        <v>1</v>
      </c>
      <c r="S148" s="111" t="s">
        <v>203</v>
      </c>
      <c r="T148" s="108">
        <v>1010503</v>
      </c>
      <c r="U148" s="108">
        <v>470</v>
      </c>
      <c r="V148" s="108">
        <v>635</v>
      </c>
      <c r="W148" s="108">
        <v>99</v>
      </c>
      <c r="X148" s="113">
        <v>2022</v>
      </c>
      <c r="Y148" s="113">
        <v>144</v>
      </c>
      <c r="Z148" s="113">
        <v>0</v>
      </c>
      <c r="AA148" s="114" t="s">
        <v>467</v>
      </c>
      <c r="AB148" s="108">
        <v>602</v>
      </c>
      <c r="AC148" s="109" t="s">
        <v>468</v>
      </c>
      <c r="AD148" s="211" t="s">
        <v>578</v>
      </c>
      <c r="AE148" s="211" t="s">
        <v>470</v>
      </c>
      <c r="AF148" s="212">
        <f t="shared" si="9"/>
        <v>-51</v>
      </c>
      <c r="AG148" s="213">
        <f t="shared" si="10"/>
        <v>10.16</v>
      </c>
      <c r="AH148" s="214">
        <f t="shared" si="11"/>
        <v>-518.16</v>
      </c>
      <c r="AI148" s="215" t="s">
        <v>127</v>
      </c>
    </row>
    <row r="149" spans="1:35" ht="15">
      <c r="A149" s="108">
        <v>2022</v>
      </c>
      <c r="B149" s="108">
        <v>244</v>
      </c>
      <c r="C149" s="109" t="s">
        <v>126</v>
      </c>
      <c r="D149" s="208" t="s">
        <v>613</v>
      </c>
      <c r="E149" s="109" t="s">
        <v>226</v>
      </c>
      <c r="F149" s="209" t="s">
        <v>610</v>
      </c>
      <c r="G149" s="112">
        <v>72.42</v>
      </c>
      <c r="H149" s="112">
        <v>6.58</v>
      </c>
      <c r="I149" s="107" t="s">
        <v>118</v>
      </c>
      <c r="J149" s="112">
        <f t="shared" si="8"/>
        <v>65.84</v>
      </c>
      <c r="K149" s="210" t="s">
        <v>123</v>
      </c>
      <c r="L149" s="108">
        <v>2022</v>
      </c>
      <c r="M149" s="108">
        <v>3035</v>
      </c>
      <c r="N149" s="109" t="s">
        <v>239</v>
      </c>
      <c r="O149" s="111" t="s">
        <v>465</v>
      </c>
      <c r="P149" s="109" t="s">
        <v>466</v>
      </c>
      <c r="Q149" s="109" t="s">
        <v>466</v>
      </c>
      <c r="R149" s="108">
        <v>1</v>
      </c>
      <c r="S149" s="111" t="s">
        <v>203</v>
      </c>
      <c r="T149" s="108">
        <v>1010503</v>
      </c>
      <c r="U149" s="108">
        <v>470</v>
      </c>
      <c r="V149" s="108">
        <v>635</v>
      </c>
      <c r="W149" s="108">
        <v>99</v>
      </c>
      <c r="X149" s="113">
        <v>2022</v>
      </c>
      <c r="Y149" s="113">
        <v>144</v>
      </c>
      <c r="Z149" s="113">
        <v>0</v>
      </c>
      <c r="AA149" s="114" t="s">
        <v>467</v>
      </c>
      <c r="AB149" s="108">
        <v>602</v>
      </c>
      <c r="AC149" s="109" t="s">
        <v>468</v>
      </c>
      <c r="AD149" s="211" t="s">
        <v>578</v>
      </c>
      <c r="AE149" s="211" t="s">
        <v>470</v>
      </c>
      <c r="AF149" s="212">
        <f t="shared" si="9"/>
        <v>-51</v>
      </c>
      <c r="AG149" s="213">
        <f t="shared" si="10"/>
        <v>65.84</v>
      </c>
      <c r="AH149" s="214">
        <f t="shared" si="11"/>
        <v>-3357.84</v>
      </c>
      <c r="AI149" s="215" t="s">
        <v>127</v>
      </c>
    </row>
    <row r="150" spans="1:35" ht="15">
      <c r="A150" s="108">
        <v>2022</v>
      </c>
      <c r="B150" s="108">
        <v>245</v>
      </c>
      <c r="C150" s="109" t="s">
        <v>126</v>
      </c>
      <c r="D150" s="208" t="s">
        <v>614</v>
      </c>
      <c r="E150" s="109" t="s">
        <v>615</v>
      </c>
      <c r="F150" s="209" t="s">
        <v>616</v>
      </c>
      <c r="G150" s="112">
        <v>800.88</v>
      </c>
      <c r="H150" s="112">
        <v>144.42</v>
      </c>
      <c r="I150" s="107" t="s">
        <v>118</v>
      </c>
      <c r="J150" s="112">
        <f t="shared" si="8"/>
        <v>656.46</v>
      </c>
      <c r="K150" s="210" t="s">
        <v>617</v>
      </c>
      <c r="L150" s="108">
        <v>2022</v>
      </c>
      <c r="M150" s="108">
        <v>2827</v>
      </c>
      <c r="N150" s="109" t="s">
        <v>481</v>
      </c>
      <c r="O150" s="111" t="s">
        <v>618</v>
      </c>
      <c r="P150" s="109" t="s">
        <v>590</v>
      </c>
      <c r="Q150" s="109" t="s">
        <v>619</v>
      </c>
      <c r="R150" s="108">
        <v>2</v>
      </c>
      <c r="S150" s="111" t="s">
        <v>238</v>
      </c>
      <c r="T150" s="108">
        <v>1070203</v>
      </c>
      <c r="U150" s="108">
        <v>2670</v>
      </c>
      <c r="V150" s="108">
        <v>1312</v>
      </c>
      <c r="W150" s="108">
        <v>99</v>
      </c>
      <c r="X150" s="113">
        <v>2022</v>
      </c>
      <c r="Y150" s="113">
        <v>232</v>
      </c>
      <c r="Z150" s="113">
        <v>0</v>
      </c>
      <c r="AA150" s="114" t="s">
        <v>467</v>
      </c>
      <c r="AB150" s="108">
        <v>606</v>
      </c>
      <c r="AC150" s="109" t="s">
        <v>468</v>
      </c>
      <c r="AD150" s="211" t="s">
        <v>620</v>
      </c>
      <c r="AE150" s="211" t="s">
        <v>470</v>
      </c>
      <c r="AF150" s="212">
        <f t="shared" si="9"/>
        <v>-44</v>
      </c>
      <c r="AG150" s="213">
        <f t="shared" si="10"/>
        <v>656.46</v>
      </c>
      <c r="AH150" s="214">
        <f t="shared" si="11"/>
        <v>-28884.24</v>
      </c>
      <c r="AI150" s="215" t="s">
        <v>127</v>
      </c>
    </row>
    <row r="151" spans="1:35" ht="15">
      <c r="A151" s="108">
        <v>2022</v>
      </c>
      <c r="B151" s="108">
        <v>246</v>
      </c>
      <c r="C151" s="109" t="s">
        <v>126</v>
      </c>
      <c r="D151" s="208" t="s">
        <v>621</v>
      </c>
      <c r="E151" s="109" t="s">
        <v>217</v>
      </c>
      <c r="F151" s="209" t="s">
        <v>622</v>
      </c>
      <c r="G151" s="112">
        <v>1037</v>
      </c>
      <c r="H151" s="112">
        <v>187</v>
      </c>
      <c r="I151" s="107" t="s">
        <v>118</v>
      </c>
      <c r="J151" s="112">
        <f t="shared" si="8"/>
        <v>850</v>
      </c>
      <c r="K151" s="210" t="s">
        <v>623</v>
      </c>
      <c r="L151" s="108">
        <v>2022</v>
      </c>
      <c r="M151" s="108">
        <v>3000</v>
      </c>
      <c r="N151" s="109" t="s">
        <v>226</v>
      </c>
      <c r="O151" s="111" t="s">
        <v>624</v>
      </c>
      <c r="P151" s="109" t="s">
        <v>625</v>
      </c>
      <c r="Q151" s="109" t="s">
        <v>625</v>
      </c>
      <c r="R151" s="108">
        <v>1</v>
      </c>
      <c r="S151" s="111" t="s">
        <v>203</v>
      </c>
      <c r="T151" s="108">
        <v>1010303</v>
      </c>
      <c r="U151" s="108">
        <v>250</v>
      </c>
      <c r="V151" s="108">
        <v>211</v>
      </c>
      <c r="W151" s="108">
        <v>99</v>
      </c>
      <c r="X151" s="113">
        <v>2022</v>
      </c>
      <c r="Y151" s="113">
        <v>145</v>
      </c>
      <c r="Z151" s="113">
        <v>0</v>
      </c>
      <c r="AA151" s="114" t="s">
        <v>467</v>
      </c>
      <c r="AB151" s="108">
        <v>603</v>
      </c>
      <c r="AC151" s="109" t="s">
        <v>468</v>
      </c>
      <c r="AD151" s="211" t="s">
        <v>600</v>
      </c>
      <c r="AE151" s="211" t="s">
        <v>470</v>
      </c>
      <c r="AF151" s="212">
        <f t="shared" si="9"/>
        <v>-47</v>
      </c>
      <c r="AG151" s="213">
        <f t="shared" si="10"/>
        <v>850</v>
      </c>
      <c r="AH151" s="214">
        <f t="shared" si="11"/>
        <v>-39950</v>
      </c>
      <c r="AI151" s="215" t="s">
        <v>127</v>
      </c>
    </row>
    <row r="152" spans="1:35" ht="15">
      <c r="A152" s="108">
        <v>2022</v>
      </c>
      <c r="B152" s="108">
        <v>247</v>
      </c>
      <c r="C152" s="109" t="s">
        <v>126</v>
      </c>
      <c r="D152" s="208" t="s">
        <v>626</v>
      </c>
      <c r="E152" s="109" t="s">
        <v>502</v>
      </c>
      <c r="F152" s="209" t="s">
        <v>627</v>
      </c>
      <c r="G152" s="112">
        <v>2684</v>
      </c>
      <c r="H152" s="112">
        <v>484</v>
      </c>
      <c r="I152" s="107" t="s">
        <v>118</v>
      </c>
      <c r="J152" s="112">
        <f t="shared" si="8"/>
        <v>2200</v>
      </c>
      <c r="K152" s="210" t="s">
        <v>628</v>
      </c>
      <c r="L152" s="108">
        <v>2022</v>
      </c>
      <c r="M152" s="108">
        <v>2826</v>
      </c>
      <c r="N152" s="109" t="s">
        <v>481</v>
      </c>
      <c r="O152" s="111" t="s">
        <v>629</v>
      </c>
      <c r="P152" s="109" t="s">
        <v>630</v>
      </c>
      <c r="Q152" s="109" t="s">
        <v>630</v>
      </c>
      <c r="R152" s="108">
        <v>1</v>
      </c>
      <c r="S152" s="111" t="s">
        <v>203</v>
      </c>
      <c r="T152" s="108">
        <v>1010303</v>
      </c>
      <c r="U152" s="108">
        <v>250</v>
      </c>
      <c r="V152" s="108">
        <v>212</v>
      </c>
      <c r="W152" s="108">
        <v>99</v>
      </c>
      <c r="X152" s="113">
        <v>2022</v>
      </c>
      <c r="Y152" s="113">
        <v>112</v>
      </c>
      <c r="Z152" s="113">
        <v>0</v>
      </c>
      <c r="AA152" s="114" t="s">
        <v>467</v>
      </c>
      <c r="AB152" s="108">
        <v>601</v>
      </c>
      <c r="AC152" s="109" t="s">
        <v>468</v>
      </c>
      <c r="AD152" s="211" t="s">
        <v>620</v>
      </c>
      <c r="AE152" s="211" t="s">
        <v>470</v>
      </c>
      <c r="AF152" s="212">
        <f t="shared" si="9"/>
        <v>-44</v>
      </c>
      <c r="AG152" s="213">
        <f t="shared" si="10"/>
        <v>2200</v>
      </c>
      <c r="AH152" s="214">
        <f t="shared" si="11"/>
        <v>-96800</v>
      </c>
      <c r="AI152" s="215" t="s">
        <v>127</v>
      </c>
    </row>
    <row r="153" spans="1:35" ht="15">
      <c r="A153" s="108">
        <v>2022</v>
      </c>
      <c r="B153" s="108">
        <v>248</v>
      </c>
      <c r="C153" s="109" t="s">
        <v>126</v>
      </c>
      <c r="D153" s="208" t="s">
        <v>631</v>
      </c>
      <c r="E153" s="109" t="s">
        <v>502</v>
      </c>
      <c r="F153" s="209" t="s">
        <v>117</v>
      </c>
      <c r="G153" s="112">
        <v>56.78</v>
      </c>
      <c r="H153" s="112">
        <v>2.18</v>
      </c>
      <c r="I153" s="107" t="s">
        <v>118</v>
      </c>
      <c r="J153" s="112">
        <f t="shared" si="8"/>
        <v>54.6</v>
      </c>
      <c r="K153" s="210" t="s">
        <v>460</v>
      </c>
      <c r="L153" s="108">
        <v>2022</v>
      </c>
      <c r="M153" s="108">
        <v>2919</v>
      </c>
      <c r="N153" s="109" t="s">
        <v>227</v>
      </c>
      <c r="O153" s="111" t="s">
        <v>241</v>
      </c>
      <c r="P153" s="109" t="s">
        <v>242</v>
      </c>
      <c r="Q153" s="109" t="s">
        <v>242</v>
      </c>
      <c r="R153" s="108">
        <v>2</v>
      </c>
      <c r="S153" s="111" t="s">
        <v>238</v>
      </c>
      <c r="T153" s="108">
        <v>1010203</v>
      </c>
      <c r="U153" s="108">
        <v>140</v>
      </c>
      <c r="V153" s="108">
        <v>112</v>
      </c>
      <c r="W153" s="108">
        <v>99</v>
      </c>
      <c r="X153" s="113">
        <v>2022</v>
      </c>
      <c r="Y153" s="113">
        <v>348</v>
      </c>
      <c r="Z153" s="113">
        <v>0</v>
      </c>
      <c r="AA153" s="114" t="s">
        <v>467</v>
      </c>
      <c r="AB153" s="108">
        <v>605</v>
      </c>
      <c r="AC153" s="109" t="s">
        <v>468</v>
      </c>
      <c r="AD153" s="211" t="s">
        <v>573</v>
      </c>
      <c r="AE153" s="211" t="s">
        <v>470</v>
      </c>
      <c r="AF153" s="212">
        <f t="shared" si="9"/>
        <v>-46</v>
      </c>
      <c r="AG153" s="213">
        <f t="shared" si="10"/>
        <v>54.6</v>
      </c>
      <c r="AH153" s="214">
        <f t="shared" si="11"/>
        <v>-2511.6</v>
      </c>
      <c r="AI153" s="215" t="s">
        <v>127</v>
      </c>
    </row>
    <row r="154" spans="1:35" ht="15">
      <c r="A154" s="108">
        <v>2022</v>
      </c>
      <c r="B154" s="108">
        <v>248</v>
      </c>
      <c r="C154" s="109" t="s">
        <v>126</v>
      </c>
      <c r="D154" s="208" t="s">
        <v>631</v>
      </c>
      <c r="E154" s="109" t="s">
        <v>502</v>
      </c>
      <c r="F154" s="209" t="s">
        <v>117</v>
      </c>
      <c r="G154" s="112">
        <v>6381.65</v>
      </c>
      <c r="H154" s="112">
        <v>245.45</v>
      </c>
      <c r="I154" s="107" t="s">
        <v>118</v>
      </c>
      <c r="J154" s="112">
        <f t="shared" si="8"/>
        <v>6136.2</v>
      </c>
      <c r="K154" s="210" t="s">
        <v>460</v>
      </c>
      <c r="L154" s="108">
        <v>2022</v>
      </c>
      <c r="M154" s="108">
        <v>2919</v>
      </c>
      <c r="N154" s="109" t="s">
        <v>227</v>
      </c>
      <c r="O154" s="111" t="s">
        <v>241</v>
      </c>
      <c r="P154" s="109" t="s">
        <v>242</v>
      </c>
      <c r="Q154" s="109" t="s">
        <v>242</v>
      </c>
      <c r="R154" s="108">
        <v>2</v>
      </c>
      <c r="S154" s="111" t="s">
        <v>238</v>
      </c>
      <c r="T154" s="108">
        <v>1040503</v>
      </c>
      <c r="U154" s="108">
        <v>1900</v>
      </c>
      <c r="V154" s="108">
        <v>730</v>
      </c>
      <c r="W154" s="108">
        <v>1</v>
      </c>
      <c r="X154" s="113">
        <v>2022</v>
      </c>
      <c r="Y154" s="113">
        <v>316</v>
      </c>
      <c r="Z154" s="113">
        <v>0</v>
      </c>
      <c r="AA154" s="114" t="s">
        <v>467</v>
      </c>
      <c r="AB154" s="108">
        <v>622</v>
      </c>
      <c r="AC154" s="109" t="s">
        <v>318</v>
      </c>
      <c r="AD154" s="211" t="s">
        <v>573</v>
      </c>
      <c r="AE154" s="211" t="s">
        <v>355</v>
      </c>
      <c r="AF154" s="212">
        <f t="shared" si="9"/>
        <v>-41</v>
      </c>
      <c r="AG154" s="213">
        <f t="shared" si="10"/>
        <v>6136.2</v>
      </c>
      <c r="AH154" s="214">
        <f t="shared" si="11"/>
        <v>-251584.19999999998</v>
      </c>
      <c r="AI154" s="215" t="s">
        <v>127</v>
      </c>
    </row>
    <row r="155" spans="1:35" ht="15">
      <c r="A155" s="108">
        <v>2022</v>
      </c>
      <c r="B155" s="108">
        <v>249</v>
      </c>
      <c r="C155" s="109" t="s">
        <v>126</v>
      </c>
      <c r="D155" s="208" t="s">
        <v>632</v>
      </c>
      <c r="E155" s="109" t="s">
        <v>138</v>
      </c>
      <c r="F155" s="209" t="s">
        <v>633</v>
      </c>
      <c r="G155" s="112">
        <v>1281</v>
      </c>
      <c r="H155" s="112">
        <v>231</v>
      </c>
      <c r="I155" s="107" t="s">
        <v>118</v>
      </c>
      <c r="J155" s="112">
        <f t="shared" si="8"/>
        <v>1050</v>
      </c>
      <c r="K155" s="210" t="s">
        <v>634</v>
      </c>
      <c r="L155" s="108">
        <v>2022</v>
      </c>
      <c r="M155" s="108">
        <v>2808</v>
      </c>
      <c r="N155" s="109" t="s">
        <v>174</v>
      </c>
      <c r="O155" s="111" t="s">
        <v>606</v>
      </c>
      <c r="P155" s="109" t="s">
        <v>607</v>
      </c>
      <c r="Q155" s="109" t="s">
        <v>607</v>
      </c>
      <c r="R155" s="108">
        <v>3</v>
      </c>
      <c r="S155" s="111" t="s">
        <v>122</v>
      </c>
      <c r="T155" s="108">
        <v>1010603</v>
      </c>
      <c r="U155" s="108">
        <v>580</v>
      </c>
      <c r="V155" s="108">
        <v>330</v>
      </c>
      <c r="W155" s="108">
        <v>6</v>
      </c>
      <c r="X155" s="113">
        <v>2022</v>
      </c>
      <c r="Y155" s="113">
        <v>474</v>
      </c>
      <c r="Z155" s="113">
        <v>0</v>
      </c>
      <c r="AA155" s="114" t="s">
        <v>467</v>
      </c>
      <c r="AB155" s="108">
        <v>614</v>
      </c>
      <c r="AC155" s="109" t="s">
        <v>468</v>
      </c>
      <c r="AD155" s="211" t="s">
        <v>608</v>
      </c>
      <c r="AE155" s="211" t="s">
        <v>470</v>
      </c>
      <c r="AF155" s="212">
        <f t="shared" si="9"/>
        <v>-41</v>
      </c>
      <c r="AG155" s="213">
        <f t="shared" si="10"/>
        <v>1050</v>
      </c>
      <c r="AH155" s="214">
        <f t="shared" si="11"/>
        <v>-43050</v>
      </c>
      <c r="AI155" s="215" t="s">
        <v>127</v>
      </c>
    </row>
    <row r="156" spans="1:35" ht="15">
      <c r="A156" s="108">
        <v>2022</v>
      </c>
      <c r="B156" s="108">
        <v>250</v>
      </c>
      <c r="C156" s="109" t="s">
        <v>126</v>
      </c>
      <c r="D156" s="208" t="s">
        <v>635</v>
      </c>
      <c r="E156" s="109" t="s">
        <v>138</v>
      </c>
      <c r="F156" s="209" t="s">
        <v>636</v>
      </c>
      <c r="G156" s="112">
        <v>138.2</v>
      </c>
      <c r="H156" s="112">
        <v>0</v>
      </c>
      <c r="I156" s="107" t="s">
        <v>127</v>
      </c>
      <c r="J156" s="112">
        <f t="shared" si="8"/>
        <v>138.2</v>
      </c>
      <c r="K156" s="210" t="s">
        <v>123</v>
      </c>
      <c r="L156" s="108">
        <v>2022</v>
      </c>
      <c r="M156" s="108">
        <v>2618</v>
      </c>
      <c r="N156" s="109" t="s">
        <v>168</v>
      </c>
      <c r="O156" s="111" t="s">
        <v>637</v>
      </c>
      <c r="P156" s="109" t="s">
        <v>638</v>
      </c>
      <c r="Q156" s="109" t="s">
        <v>638</v>
      </c>
      <c r="R156" s="108">
        <v>2</v>
      </c>
      <c r="S156" s="111" t="s">
        <v>238</v>
      </c>
      <c r="T156" s="108">
        <v>1100405</v>
      </c>
      <c r="U156" s="108">
        <v>4120</v>
      </c>
      <c r="V156" s="108">
        <v>1090</v>
      </c>
      <c r="W156" s="108">
        <v>99</v>
      </c>
      <c r="X156" s="113">
        <v>2020</v>
      </c>
      <c r="Y156" s="113">
        <v>453</v>
      </c>
      <c r="Z156" s="113">
        <v>0</v>
      </c>
      <c r="AA156" s="114" t="s">
        <v>467</v>
      </c>
      <c r="AB156" s="108">
        <v>604</v>
      </c>
      <c r="AC156" s="109" t="s">
        <v>468</v>
      </c>
      <c r="AD156" s="211" t="s">
        <v>522</v>
      </c>
      <c r="AE156" s="211" t="s">
        <v>470</v>
      </c>
      <c r="AF156" s="212">
        <f t="shared" si="9"/>
        <v>-36</v>
      </c>
      <c r="AG156" s="213">
        <f t="shared" si="10"/>
        <v>138.2</v>
      </c>
      <c r="AH156" s="214">
        <f t="shared" si="11"/>
        <v>-4975.2</v>
      </c>
      <c r="AI156" s="215" t="s">
        <v>127</v>
      </c>
    </row>
    <row r="157" spans="1:35" ht="15">
      <c r="A157" s="108">
        <v>2022</v>
      </c>
      <c r="B157" s="108">
        <v>251</v>
      </c>
      <c r="C157" s="109" t="s">
        <v>126</v>
      </c>
      <c r="D157" s="208" t="s">
        <v>639</v>
      </c>
      <c r="E157" s="109" t="s">
        <v>640</v>
      </c>
      <c r="F157" s="209" t="s">
        <v>641</v>
      </c>
      <c r="G157" s="112">
        <v>263.52</v>
      </c>
      <c r="H157" s="112">
        <v>47.52</v>
      </c>
      <c r="I157" s="107" t="s">
        <v>118</v>
      </c>
      <c r="J157" s="112">
        <f t="shared" si="8"/>
        <v>215.99999999999997</v>
      </c>
      <c r="K157" s="210" t="s">
        <v>642</v>
      </c>
      <c r="L157" s="108">
        <v>2022</v>
      </c>
      <c r="M157" s="108">
        <v>3201</v>
      </c>
      <c r="N157" s="109" t="s">
        <v>126</v>
      </c>
      <c r="O157" s="111" t="s">
        <v>643</v>
      </c>
      <c r="P157" s="109" t="s">
        <v>644</v>
      </c>
      <c r="Q157" s="109" t="s">
        <v>644</v>
      </c>
      <c r="R157" s="108">
        <v>2</v>
      </c>
      <c r="S157" s="111" t="s">
        <v>238</v>
      </c>
      <c r="T157" s="108">
        <v>1010203</v>
      </c>
      <c r="U157" s="108">
        <v>140</v>
      </c>
      <c r="V157" s="108">
        <v>130</v>
      </c>
      <c r="W157" s="108">
        <v>12</v>
      </c>
      <c r="X157" s="113">
        <v>2022</v>
      </c>
      <c r="Y157" s="113">
        <v>210</v>
      </c>
      <c r="Z157" s="113">
        <v>0</v>
      </c>
      <c r="AA157" s="114" t="s">
        <v>467</v>
      </c>
      <c r="AB157" s="108">
        <v>600</v>
      </c>
      <c r="AC157" s="109" t="s">
        <v>468</v>
      </c>
      <c r="AD157" s="211" t="s">
        <v>645</v>
      </c>
      <c r="AE157" s="211" t="s">
        <v>470</v>
      </c>
      <c r="AF157" s="212">
        <f t="shared" si="9"/>
        <v>-55</v>
      </c>
      <c r="AG157" s="213">
        <f t="shared" si="10"/>
        <v>215.99999999999997</v>
      </c>
      <c r="AH157" s="214">
        <f t="shared" si="11"/>
        <v>-11879.999999999998</v>
      </c>
      <c r="AI157" s="215" t="s">
        <v>127</v>
      </c>
    </row>
    <row r="158" spans="1:35" ht="15">
      <c r="A158" s="108">
        <v>2022</v>
      </c>
      <c r="B158" s="108">
        <v>254</v>
      </c>
      <c r="C158" s="109" t="s">
        <v>361</v>
      </c>
      <c r="D158" s="208" t="s">
        <v>646</v>
      </c>
      <c r="E158" s="109" t="s">
        <v>468</v>
      </c>
      <c r="F158" s="209" t="s">
        <v>647</v>
      </c>
      <c r="G158" s="112">
        <v>1239.52</v>
      </c>
      <c r="H158" s="112">
        <v>223.52</v>
      </c>
      <c r="I158" s="107" t="s">
        <v>118</v>
      </c>
      <c r="J158" s="112">
        <f t="shared" si="8"/>
        <v>1016</v>
      </c>
      <c r="K158" s="210" t="s">
        <v>648</v>
      </c>
      <c r="L158" s="108">
        <v>2022</v>
      </c>
      <c r="M158" s="108">
        <v>3254</v>
      </c>
      <c r="N158" s="109" t="s">
        <v>468</v>
      </c>
      <c r="O158" s="111" t="s">
        <v>514</v>
      </c>
      <c r="P158" s="109" t="s">
        <v>515</v>
      </c>
      <c r="Q158" s="109" t="s">
        <v>515</v>
      </c>
      <c r="R158" s="108">
        <v>2</v>
      </c>
      <c r="S158" s="111" t="s">
        <v>238</v>
      </c>
      <c r="T158" s="108">
        <v>1070203</v>
      </c>
      <c r="U158" s="108">
        <v>2670</v>
      </c>
      <c r="V158" s="108">
        <v>1312</v>
      </c>
      <c r="W158" s="108">
        <v>99</v>
      </c>
      <c r="X158" s="113">
        <v>2022</v>
      </c>
      <c r="Y158" s="113">
        <v>231</v>
      </c>
      <c r="Z158" s="113">
        <v>0</v>
      </c>
      <c r="AA158" s="114" t="s">
        <v>392</v>
      </c>
      <c r="AB158" s="108">
        <v>648</v>
      </c>
      <c r="AC158" s="109" t="s">
        <v>415</v>
      </c>
      <c r="AD158" s="211" t="s">
        <v>649</v>
      </c>
      <c r="AE158" s="211" t="s">
        <v>397</v>
      </c>
      <c r="AF158" s="212">
        <f t="shared" si="9"/>
        <v>-39</v>
      </c>
      <c r="AG158" s="213">
        <f t="shared" si="10"/>
        <v>1016</v>
      </c>
      <c r="AH158" s="214">
        <f t="shared" si="11"/>
        <v>-39624</v>
      </c>
      <c r="AI158" s="215" t="s">
        <v>127</v>
      </c>
    </row>
    <row r="159" spans="1:35" ht="15">
      <c r="A159" s="108">
        <v>2022</v>
      </c>
      <c r="B159" s="108">
        <v>255</v>
      </c>
      <c r="C159" s="109" t="s">
        <v>361</v>
      </c>
      <c r="D159" s="208" t="s">
        <v>650</v>
      </c>
      <c r="E159" s="109" t="s">
        <v>355</v>
      </c>
      <c r="F159" s="209" t="s">
        <v>651</v>
      </c>
      <c r="G159" s="112">
        <v>47.12</v>
      </c>
      <c r="H159" s="112">
        <v>8.5</v>
      </c>
      <c r="I159" s="107" t="s">
        <v>118</v>
      </c>
      <c r="J159" s="112">
        <f t="shared" si="8"/>
        <v>38.62</v>
      </c>
      <c r="K159" s="210" t="s">
        <v>322</v>
      </c>
      <c r="L159" s="108">
        <v>2022</v>
      </c>
      <c r="M159" s="108">
        <v>3444</v>
      </c>
      <c r="N159" s="109" t="s">
        <v>361</v>
      </c>
      <c r="O159" s="111" t="s">
        <v>324</v>
      </c>
      <c r="P159" s="109" t="s">
        <v>325</v>
      </c>
      <c r="Q159" s="109" t="s">
        <v>326</v>
      </c>
      <c r="R159" s="108">
        <v>3</v>
      </c>
      <c r="S159" s="111" t="s">
        <v>122</v>
      </c>
      <c r="T159" s="108">
        <v>1080102</v>
      </c>
      <c r="U159" s="108">
        <v>2770</v>
      </c>
      <c r="V159" s="108">
        <v>1170</v>
      </c>
      <c r="W159" s="108">
        <v>3</v>
      </c>
      <c r="X159" s="113">
        <v>2022</v>
      </c>
      <c r="Y159" s="113">
        <v>115</v>
      </c>
      <c r="Z159" s="113">
        <v>5</v>
      </c>
      <c r="AA159" s="114" t="s">
        <v>392</v>
      </c>
      <c r="AB159" s="108">
        <v>636</v>
      </c>
      <c r="AC159" s="109" t="s">
        <v>407</v>
      </c>
      <c r="AD159" s="211" t="s">
        <v>652</v>
      </c>
      <c r="AE159" s="211" t="s">
        <v>397</v>
      </c>
      <c r="AF159" s="212">
        <f t="shared" si="9"/>
        <v>-45</v>
      </c>
      <c r="AG159" s="213">
        <f t="shared" si="10"/>
        <v>38.62</v>
      </c>
      <c r="AH159" s="214">
        <f t="shared" si="11"/>
        <v>-1737.8999999999999</v>
      </c>
      <c r="AI159" s="215" t="s">
        <v>127</v>
      </c>
    </row>
    <row r="160" spans="1:35" ht="15">
      <c r="A160" s="108">
        <v>2022</v>
      </c>
      <c r="B160" s="108">
        <v>256</v>
      </c>
      <c r="C160" s="109" t="s">
        <v>361</v>
      </c>
      <c r="D160" s="208" t="s">
        <v>653</v>
      </c>
      <c r="E160" s="109" t="s">
        <v>355</v>
      </c>
      <c r="F160" s="209" t="s">
        <v>654</v>
      </c>
      <c r="G160" s="112">
        <v>93.04</v>
      </c>
      <c r="H160" s="112">
        <v>12.39</v>
      </c>
      <c r="I160" s="107" t="s">
        <v>118</v>
      </c>
      <c r="J160" s="112">
        <f t="shared" si="8"/>
        <v>80.65</v>
      </c>
      <c r="K160" s="210" t="s">
        <v>330</v>
      </c>
      <c r="L160" s="108">
        <v>2022</v>
      </c>
      <c r="M160" s="108">
        <v>3446</v>
      </c>
      <c r="N160" s="109" t="s">
        <v>361</v>
      </c>
      <c r="O160" s="111" t="s">
        <v>324</v>
      </c>
      <c r="P160" s="109" t="s">
        <v>325</v>
      </c>
      <c r="Q160" s="109" t="s">
        <v>326</v>
      </c>
      <c r="R160" s="108">
        <v>3</v>
      </c>
      <c r="S160" s="111" t="s">
        <v>122</v>
      </c>
      <c r="T160" s="108">
        <v>1010202</v>
      </c>
      <c r="U160" s="108">
        <v>130</v>
      </c>
      <c r="V160" s="108">
        <v>130</v>
      </c>
      <c r="W160" s="108">
        <v>4</v>
      </c>
      <c r="X160" s="113">
        <v>2022</v>
      </c>
      <c r="Y160" s="113">
        <v>119</v>
      </c>
      <c r="Z160" s="113">
        <v>5</v>
      </c>
      <c r="AA160" s="114" t="s">
        <v>392</v>
      </c>
      <c r="AB160" s="108">
        <v>633</v>
      </c>
      <c r="AC160" s="109" t="s">
        <v>407</v>
      </c>
      <c r="AD160" s="211" t="s">
        <v>652</v>
      </c>
      <c r="AE160" s="211" t="s">
        <v>397</v>
      </c>
      <c r="AF160" s="212">
        <f t="shared" si="9"/>
        <v>-45</v>
      </c>
      <c r="AG160" s="213">
        <f t="shared" si="10"/>
        <v>80.65</v>
      </c>
      <c r="AH160" s="214">
        <f t="shared" si="11"/>
        <v>-3629.2500000000005</v>
      </c>
      <c r="AI160" s="215" t="s">
        <v>127</v>
      </c>
    </row>
    <row r="161" spans="1:35" ht="15">
      <c r="A161" s="108">
        <v>2022</v>
      </c>
      <c r="B161" s="108">
        <v>257</v>
      </c>
      <c r="C161" s="109" t="s">
        <v>361</v>
      </c>
      <c r="D161" s="208" t="s">
        <v>655</v>
      </c>
      <c r="E161" s="109" t="s">
        <v>355</v>
      </c>
      <c r="F161" s="209" t="s">
        <v>656</v>
      </c>
      <c r="G161" s="112">
        <v>118.34</v>
      </c>
      <c r="H161" s="112">
        <v>21.34</v>
      </c>
      <c r="I161" s="107" t="s">
        <v>118</v>
      </c>
      <c r="J161" s="112">
        <f t="shared" si="8"/>
        <v>97</v>
      </c>
      <c r="K161" s="210" t="s">
        <v>330</v>
      </c>
      <c r="L161" s="108">
        <v>2022</v>
      </c>
      <c r="M161" s="108">
        <v>3440</v>
      </c>
      <c r="N161" s="109" t="s">
        <v>361</v>
      </c>
      <c r="O161" s="111" t="s">
        <v>324</v>
      </c>
      <c r="P161" s="109" t="s">
        <v>325</v>
      </c>
      <c r="Q161" s="109" t="s">
        <v>326</v>
      </c>
      <c r="R161" s="108">
        <v>3</v>
      </c>
      <c r="S161" s="111" t="s">
        <v>122</v>
      </c>
      <c r="T161" s="108">
        <v>1010202</v>
      </c>
      <c r="U161" s="108">
        <v>130</v>
      </c>
      <c r="V161" s="108">
        <v>130</v>
      </c>
      <c r="W161" s="108">
        <v>1</v>
      </c>
      <c r="X161" s="113">
        <v>2022</v>
      </c>
      <c r="Y161" s="113">
        <v>118</v>
      </c>
      <c r="Z161" s="113">
        <v>7</v>
      </c>
      <c r="AA161" s="114" t="s">
        <v>392</v>
      </c>
      <c r="AB161" s="108">
        <v>631</v>
      </c>
      <c r="AC161" s="109" t="s">
        <v>407</v>
      </c>
      <c r="AD161" s="211" t="s">
        <v>652</v>
      </c>
      <c r="AE161" s="211" t="s">
        <v>397</v>
      </c>
      <c r="AF161" s="212">
        <f t="shared" si="9"/>
        <v>-45</v>
      </c>
      <c r="AG161" s="213">
        <f t="shared" si="10"/>
        <v>97</v>
      </c>
      <c r="AH161" s="214">
        <f t="shared" si="11"/>
        <v>-4365</v>
      </c>
      <c r="AI161" s="215" t="s">
        <v>127</v>
      </c>
    </row>
    <row r="162" spans="1:35" ht="15">
      <c r="A162" s="108">
        <v>2022</v>
      </c>
      <c r="B162" s="108">
        <v>258</v>
      </c>
      <c r="C162" s="109" t="s">
        <v>361</v>
      </c>
      <c r="D162" s="208" t="s">
        <v>657</v>
      </c>
      <c r="E162" s="109" t="s">
        <v>355</v>
      </c>
      <c r="F162" s="209" t="s">
        <v>658</v>
      </c>
      <c r="G162" s="112">
        <v>65.58</v>
      </c>
      <c r="H162" s="112">
        <v>11.83</v>
      </c>
      <c r="I162" s="107" t="s">
        <v>118</v>
      </c>
      <c r="J162" s="112">
        <f t="shared" si="8"/>
        <v>53.75</v>
      </c>
      <c r="K162" s="210" t="s">
        <v>330</v>
      </c>
      <c r="L162" s="108">
        <v>2022</v>
      </c>
      <c r="M162" s="108">
        <v>3447</v>
      </c>
      <c r="N162" s="109" t="s">
        <v>361</v>
      </c>
      <c r="O162" s="111" t="s">
        <v>324</v>
      </c>
      <c r="P162" s="109" t="s">
        <v>325</v>
      </c>
      <c r="Q162" s="109" t="s">
        <v>326</v>
      </c>
      <c r="R162" s="108">
        <v>3</v>
      </c>
      <c r="S162" s="111" t="s">
        <v>122</v>
      </c>
      <c r="T162" s="108">
        <v>1010502</v>
      </c>
      <c r="U162" s="108">
        <v>460</v>
      </c>
      <c r="V162" s="108">
        <v>335</v>
      </c>
      <c r="W162" s="108">
        <v>99</v>
      </c>
      <c r="X162" s="113">
        <v>2022</v>
      </c>
      <c r="Y162" s="113">
        <v>126</v>
      </c>
      <c r="Z162" s="113">
        <v>2</v>
      </c>
      <c r="AA162" s="114" t="s">
        <v>392</v>
      </c>
      <c r="AB162" s="108">
        <v>634</v>
      </c>
      <c r="AC162" s="109" t="s">
        <v>407</v>
      </c>
      <c r="AD162" s="211" t="s">
        <v>652</v>
      </c>
      <c r="AE162" s="211" t="s">
        <v>397</v>
      </c>
      <c r="AF162" s="212">
        <f t="shared" si="9"/>
        <v>-45</v>
      </c>
      <c r="AG162" s="213">
        <f t="shared" si="10"/>
        <v>53.75</v>
      </c>
      <c r="AH162" s="214">
        <f t="shared" si="11"/>
        <v>-2418.75</v>
      </c>
      <c r="AI162" s="215" t="s">
        <v>127</v>
      </c>
    </row>
    <row r="163" spans="1:35" ht="15">
      <c r="A163" s="108">
        <v>2022</v>
      </c>
      <c r="B163" s="108">
        <v>259</v>
      </c>
      <c r="C163" s="109" t="s">
        <v>361</v>
      </c>
      <c r="D163" s="208" t="s">
        <v>659</v>
      </c>
      <c r="E163" s="109" t="s">
        <v>355</v>
      </c>
      <c r="F163" s="209" t="s">
        <v>660</v>
      </c>
      <c r="G163" s="112">
        <v>16.52</v>
      </c>
      <c r="H163" s="112">
        <v>2.98</v>
      </c>
      <c r="I163" s="107" t="s">
        <v>118</v>
      </c>
      <c r="J163" s="112">
        <f t="shared" si="8"/>
        <v>13.54</v>
      </c>
      <c r="K163" s="210" t="s">
        <v>322</v>
      </c>
      <c r="L163" s="108">
        <v>2022</v>
      </c>
      <c r="M163" s="108">
        <v>3442</v>
      </c>
      <c r="N163" s="109" t="s">
        <v>361</v>
      </c>
      <c r="O163" s="111" t="s">
        <v>324</v>
      </c>
      <c r="P163" s="109" t="s">
        <v>325</v>
      </c>
      <c r="Q163" s="109" t="s">
        <v>326</v>
      </c>
      <c r="R163" s="108">
        <v>3</v>
      </c>
      <c r="S163" s="111" t="s">
        <v>122</v>
      </c>
      <c r="T163" s="108">
        <v>1080102</v>
      </c>
      <c r="U163" s="108">
        <v>2770</v>
      </c>
      <c r="V163" s="108">
        <v>1170</v>
      </c>
      <c r="W163" s="108">
        <v>3</v>
      </c>
      <c r="X163" s="113">
        <v>2022</v>
      </c>
      <c r="Y163" s="113">
        <v>115</v>
      </c>
      <c r="Z163" s="113">
        <v>4</v>
      </c>
      <c r="AA163" s="114" t="s">
        <v>392</v>
      </c>
      <c r="AB163" s="108">
        <v>635</v>
      </c>
      <c r="AC163" s="109" t="s">
        <v>407</v>
      </c>
      <c r="AD163" s="211" t="s">
        <v>652</v>
      </c>
      <c r="AE163" s="211" t="s">
        <v>397</v>
      </c>
      <c r="AF163" s="212">
        <f t="shared" si="9"/>
        <v>-45</v>
      </c>
      <c r="AG163" s="213">
        <f t="shared" si="10"/>
        <v>13.54</v>
      </c>
      <c r="AH163" s="214">
        <f t="shared" si="11"/>
        <v>-609.3</v>
      </c>
      <c r="AI163" s="215" t="s">
        <v>127</v>
      </c>
    </row>
    <row r="164" spans="1:35" ht="15">
      <c r="A164" s="108">
        <v>2022</v>
      </c>
      <c r="B164" s="108">
        <v>260</v>
      </c>
      <c r="C164" s="109" t="s">
        <v>361</v>
      </c>
      <c r="D164" s="208" t="s">
        <v>661</v>
      </c>
      <c r="E164" s="109" t="s">
        <v>355</v>
      </c>
      <c r="F164" s="209" t="s">
        <v>662</v>
      </c>
      <c r="G164" s="112">
        <v>178.69</v>
      </c>
      <c r="H164" s="112">
        <v>32.22</v>
      </c>
      <c r="I164" s="107" t="s">
        <v>118</v>
      </c>
      <c r="J164" s="112">
        <f t="shared" si="8"/>
        <v>146.47</v>
      </c>
      <c r="K164" s="210" t="s">
        <v>330</v>
      </c>
      <c r="L164" s="108">
        <v>2022</v>
      </c>
      <c r="M164" s="108">
        <v>3441</v>
      </c>
      <c r="N164" s="109" t="s">
        <v>361</v>
      </c>
      <c r="O164" s="111" t="s">
        <v>324</v>
      </c>
      <c r="P164" s="109" t="s">
        <v>325</v>
      </c>
      <c r="Q164" s="109" t="s">
        <v>326</v>
      </c>
      <c r="R164" s="108">
        <v>3</v>
      </c>
      <c r="S164" s="111" t="s">
        <v>122</v>
      </c>
      <c r="T164" s="108">
        <v>1010202</v>
      </c>
      <c r="U164" s="108">
        <v>130</v>
      </c>
      <c r="V164" s="108">
        <v>130</v>
      </c>
      <c r="W164" s="108">
        <v>4</v>
      </c>
      <c r="X164" s="113">
        <v>2022</v>
      </c>
      <c r="Y164" s="113">
        <v>119</v>
      </c>
      <c r="Z164" s="113">
        <v>4</v>
      </c>
      <c r="AA164" s="114" t="s">
        <v>392</v>
      </c>
      <c r="AB164" s="108">
        <v>632</v>
      </c>
      <c r="AC164" s="109" t="s">
        <v>407</v>
      </c>
      <c r="AD164" s="211" t="s">
        <v>652</v>
      </c>
      <c r="AE164" s="211" t="s">
        <v>397</v>
      </c>
      <c r="AF164" s="212">
        <f t="shared" si="9"/>
        <v>-45</v>
      </c>
      <c r="AG164" s="213">
        <f t="shared" si="10"/>
        <v>146.47</v>
      </c>
      <c r="AH164" s="214">
        <f t="shared" si="11"/>
        <v>-6591.15</v>
      </c>
      <c r="AI164" s="215" t="s">
        <v>127</v>
      </c>
    </row>
    <row r="165" spans="1:35" ht="15">
      <c r="A165" s="108">
        <v>2022</v>
      </c>
      <c r="B165" s="108">
        <v>261</v>
      </c>
      <c r="C165" s="109" t="s">
        <v>361</v>
      </c>
      <c r="D165" s="208" t="s">
        <v>663</v>
      </c>
      <c r="E165" s="109" t="s">
        <v>355</v>
      </c>
      <c r="F165" s="209" t="s">
        <v>664</v>
      </c>
      <c r="G165" s="112">
        <v>102.39</v>
      </c>
      <c r="H165" s="112">
        <v>18.46</v>
      </c>
      <c r="I165" s="107" t="s">
        <v>118</v>
      </c>
      <c r="J165" s="112">
        <f t="shared" si="8"/>
        <v>83.93</v>
      </c>
      <c r="K165" s="210" t="s">
        <v>330</v>
      </c>
      <c r="L165" s="108">
        <v>2022</v>
      </c>
      <c r="M165" s="108">
        <v>3445</v>
      </c>
      <c r="N165" s="109" t="s">
        <v>361</v>
      </c>
      <c r="O165" s="111" t="s">
        <v>324</v>
      </c>
      <c r="P165" s="109" t="s">
        <v>325</v>
      </c>
      <c r="Q165" s="109" t="s">
        <v>326</v>
      </c>
      <c r="R165" s="108">
        <v>3</v>
      </c>
      <c r="S165" s="111" t="s">
        <v>122</v>
      </c>
      <c r="T165" s="108">
        <v>1010202</v>
      </c>
      <c r="U165" s="108">
        <v>130</v>
      </c>
      <c r="V165" s="108">
        <v>130</v>
      </c>
      <c r="W165" s="108">
        <v>1</v>
      </c>
      <c r="X165" s="113">
        <v>2022</v>
      </c>
      <c r="Y165" s="113">
        <v>118</v>
      </c>
      <c r="Z165" s="113">
        <v>6</v>
      </c>
      <c r="AA165" s="114" t="s">
        <v>392</v>
      </c>
      <c r="AB165" s="108">
        <v>630</v>
      </c>
      <c r="AC165" s="109" t="s">
        <v>407</v>
      </c>
      <c r="AD165" s="211" t="s">
        <v>652</v>
      </c>
      <c r="AE165" s="211" t="s">
        <v>397</v>
      </c>
      <c r="AF165" s="212">
        <f t="shared" si="9"/>
        <v>-45</v>
      </c>
      <c r="AG165" s="213">
        <f t="shared" si="10"/>
        <v>83.93</v>
      </c>
      <c r="AH165" s="214">
        <f t="shared" si="11"/>
        <v>-3776.8500000000004</v>
      </c>
      <c r="AI165" s="215" t="s">
        <v>127</v>
      </c>
    </row>
    <row r="166" spans="1:35" ht="15">
      <c r="A166" s="108">
        <v>2022</v>
      </c>
      <c r="B166" s="108">
        <v>263</v>
      </c>
      <c r="C166" s="109" t="s">
        <v>368</v>
      </c>
      <c r="D166" s="208" t="s">
        <v>665</v>
      </c>
      <c r="E166" s="109" t="s">
        <v>318</v>
      </c>
      <c r="F166" s="209" t="s">
        <v>283</v>
      </c>
      <c r="G166" s="112">
        <v>1045.67</v>
      </c>
      <c r="H166" s="112">
        <v>49.79</v>
      </c>
      <c r="I166" s="107" t="s">
        <v>118</v>
      </c>
      <c r="J166" s="112">
        <f t="shared" si="8"/>
        <v>995.8800000000001</v>
      </c>
      <c r="K166" s="210" t="s">
        <v>284</v>
      </c>
      <c r="L166" s="108">
        <v>2022</v>
      </c>
      <c r="M166" s="108">
        <v>3431</v>
      </c>
      <c r="N166" s="109" t="s">
        <v>355</v>
      </c>
      <c r="O166" s="111" t="s">
        <v>285</v>
      </c>
      <c r="P166" s="109" t="s">
        <v>286</v>
      </c>
      <c r="Q166" s="109" t="s">
        <v>286</v>
      </c>
      <c r="R166" s="108">
        <v>3</v>
      </c>
      <c r="S166" s="111" t="s">
        <v>122</v>
      </c>
      <c r="T166" s="108">
        <v>1010203</v>
      </c>
      <c r="U166" s="108">
        <v>140</v>
      </c>
      <c r="V166" s="108">
        <v>130</v>
      </c>
      <c r="W166" s="108">
        <v>3</v>
      </c>
      <c r="X166" s="113">
        <v>2022</v>
      </c>
      <c r="Y166" s="113">
        <v>416</v>
      </c>
      <c r="Z166" s="113">
        <v>0</v>
      </c>
      <c r="AA166" s="114" t="s">
        <v>392</v>
      </c>
      <c r="AB166" s="108">
        <v>637</v>
      </c>
      <c r="AC166" s="109" t="s">
        <v>407</v>
      </c>
      <c r="AD166" s="211" t="s">
        <v>652</v>
      </c>
      <c r="AE166" s="211" t="s">
        <v>397</v>
      </c>
      <c r="AF166" s="212">
        <f t="shared" si="9"/>
        <v>-45</v>
      </c>
      <c r="AG166" s="213">
        <f t="shared" si="10"/>
        <v>995.8800000000001</v>
      </c>
      <c r="AH166" s="214">
        <f t="shared" si="11"/>
        <v>-44814.600000000006</v>
      </c>
      <c r="AI166" s="215" t="s">
        <v>127</v>
      </c>
    </row>
    <row r="167" spans="1:35" ht="15">
      <c r="A167" s="108">
        <v>2022</v>
      </c>
      <c r="B167" s="108">
        <v>264</v>
      </c>
      <c r="C167" s="109" t="s">
        <v>368</v>
      </c>
      <c r="D167" s="208" t="s">
        <v>666</v>
      </c>
      <c r="E167" s="109" t="s">
        <v>468</v>
      </c>
      <c r="F167" s="209" t="s">
        <v>667</v>
      </c>
      <c r="G167" s="112">
        <v>8375.35</v>
      </c>
      <c r="H167" s="112">
        <v>1510.31</v>
      </c>
      <c r="I167" s="107" t="s">
        <v>118</v>
      </c>
      <c r="J167" s="112">
        <f t="shared" si="8"/>
        <v>6865.040000000001</v>
      </c>
      <c r="K167" s="210" t="s">
        <v>246</v>
      </c>
      <c r="L167" s="108">
        <v>2022</v>
      </c>
      <c r="M167" s="108">
        <v>3301</v>
      </c>
      <c r="N167" s="109" t="s">
        <v>470</v>
      </c>
      <c r="O167" s="111" t="s">
        <v>247</v>
      </c>
      <c r="P167" s="109" t="s">
        <v>248</v>
      </c>
      <c r="Q167" s="109" t="s">
        <v>248</v>
      </c>
      <c r="R167" s="108">
        <v>3</v>
      </c>
      <c r="S167" s="111" t="s">
        <v>122</v>
      </c>
      <c r="T167" s="108">
        <v>1080203</v>
      </c>
      <c r="U167" s="108">
        <v>2890</v>
      </c>
      <c r="V167" s="108">
        <v>1220</v>
      </c>
      <c r="W167" s="108">
        <v>99</v>
      </c>
      <c r="X167" s="113">
        <v>2022</v>
      </c>
      <c r="Y167" s="113">
        <v>387</v>
      </c>
      <c r="Z167" s="113">
        <v>0</v>
      </c>
      <c r="AA167" s="114" t="s">
        <v>392</v>
      </c>
      <c r="AB167" s="108">
        <v>641</v>
      </c>
      <c r="AC167" s="109" t="s">
        <v>407</v>
      </c>
      <c r="AD167" s="211" t="s">
        <v>649</v>
      </c>
      <c r="AE167" s="211" t="s">
        <v>397</v>
      </c>
      <c r="AF167" s="212">
        <f t="shared" si="9"/>
        <v>-39</v>
      </c>
      <c r="AG167" s="213">
        <f t="shared" si="10"/>
        <v>6865.040000000001</v>
      </c>
      <c r="AH167" s="214">
        <f t="shared" si="11"/>
        <v>-267736.56000000006</v>
      </c>
      <c r="AI167" s="215" t="s">
        <v>127</v>
      </c>
    </row>
    <row r="168" spans="1:35" ht="15">
      <c r="A168" s="108">
        <v>2022</v>
      </c>
      <c r="B168" s="108">
        <v>265</v>
      </c>
      <c r="C168" s="109" t="s">
        <v>368</v>
      </c>
      <c r="D168" s="208" t="s">
        <v>668</v>
      </c>
      <c r="E168" s="109" t="s">
        <v>468</v>
      </c>
      <c r="F168" s="209" t="s">
        <v>669</v>
      </c>
      <c r="G168" s="112">
        <v>36.08</v>
      </c>
      <c r="H168" s="112">
        <v>6.51</v>
      </c>
      <c r="I168" s="107" t="s">
        <v>118</v>
      </c>
      <c r="J168" s="112">
        <f t="shared" si="8"/>
        <v>29.57</v>
      </c>
      <c r="K168" s="210" t="s">
        <v>246</v>
      </c>
      <c r="L168" s="108">
        <v>2022</v>
      </c>
      <c r="M168" s="108">
        <v>3302</v>
      </c>
      <c r="N168" s="109" t="s">
        <v>470</v>
      </c>
      <c r="O168" s="111" t="s">
        <v>247</v>
      </c>
      <c r="P168" s="109" t="s">
        <v>248</v>
      </c>
      <c r="Q168" s="109" t="s">
        <v>248</v>
      </c>
      <c r="R168" s="108">
        <v>3</v>
      </c>
      <c r="S168" s="111" t="s">
        <v>122</v>
      </c>
      <c r="T168" s="108">
        <v>1010203</v>
      </c>
      <c r="U168" s="108">
        <v>140</v>
      </c>
      <c r="V168" s="108">
        <v>130</v>
      </c>
      <c r="W168" s="108">
        <v>14</v>
      </c>
      <c r="X168" s="113">
        <v>2022</v>
      </c>
      <c r="Y168" s="113">
        <v>386</v>
      </c>
      <c r="Z168" s="113">
        <v>0</v>
      </c>
      <c r="AA168" s="114" t="s">
        <v>392</v>
      </c>
      <c r="AB168" s="108">
        <v>638</v>
      </c>
      <c r="AC168" s="109" t="s">
        <v>407</v>
      </c>
      <c r="AD168" s="211" t="s">
        <v>649</v>
      </c>
      <c r="AE168" s="211" t="s">
        <v>397</v>
      </c>
      <c r="AF168" s="212">
        <f t="shared" si="9"/>
        <v>-39</v>
      </c>
      <c r="AG168" s="213">
        <f t="shared" si="10"/>
        <v>29.57</v>
      </c>
      <c r="AH168" s="214">
        <f t="shared" si="11"/>
        <v>-1153.23</v>
      </c>
      <c r="AI168" s="215" t="s">
        <v>127</v>
      </c>
    </row>
    <row r="169" spans="1:35" ht="15">
      <c r="A169" s="108">
        <v>2022</v>
      </c>
      <c r="B169" s="108">
        <v>266</v>
      </c>
      <c r="C169" s="109" t="s">
        <v>368</v>
      </c>
      <c r="D169" s="208" t="s">
        <v>670</v>
      </c>
      <c r="E169" s="109" t="s">
        <v>468</v>
      </c>
      <c r="F169" s="209" t="s">
        <v>671</v>
      </c>
      <c r="G169" s="112">
        <v>554.78</v>
      </c>
      <c r="H169" s="112">
        <v>100.04</v>
      </c>
      <c r="I169" s="107" t="s">
        <v>118</v>
      </c>
      <c r="J169" s="112">
        <f t="shared" si="8"/>
        <v>454.73999999999995</v>
      </c>
      <c r="K169" s="210" t="s">
        <v>246</v>
      </c>
      <c r="L169" s="108">
        <v>2022</v>
      </c>
      <c r="M169" s="108">
        <v>3303</v>
      </c>
      <c r="N169" s="109" t="s">
        <v>470</v>
      </c>
      <c r="O169" s="111" t="s">
        <v>247</v>
      </c>
      <c r="P169" s="109" t="s">
        <v>248</v>
      </c>
      <c r="Q169" s="109" t="s">
        <v>248</v>
      </c>
      <c r="R169" s="108">
        <v>3</v>
      </c>
      <c r="S169" s="111" t="s">
        <v>122</v>
      </c>
      <c r="T169" s="108">
        <v>1010203</v>
      </c>
      <c r="U169" s="108">
        <v>140</v>
      </c>
      <c r="V169" s="108">
        <v>130</v>
      </c>
      <c r="W169" s="108">
        <v>14</v>
      </c>
      <c r="X169" s="113">
        <v>2022</v>
      </c>
      <c r="Y169" s="113">
        <v>386</v>
      </c>
      <c r="Z169" s="113">
        <v>0</v>
      </c>
      <c r="AA169" s="114" t="s">
        <v>392</v>
      </c>
      <c r="AB169" s="108">
        <v>638</v>
      </c>
      <c r="AC169" s="109" t="s">
        <v>407</v>
      </c>
      <c r="AD169" s="211" t="s">
        <v>649</v>
      </c>
      <c r="AE169" s="211" t="s">
        <v>397</v>
      </c>
      <c r="AF169" s="212">
        <f t="shared" si="9"/>
        <v>-39</v>
      </c>
      <c r="AG169" s="213">
        <f t="shared" si="10"/>
        <v>454.73999999999995</v>
      </c>
      <c r="AH169" s="214">
        <f t="shared" si="11"/>
        <v>-17734.859999999997</v>
      </c>
      <c r="AI169" s="215" t="s">
        <v>127</v>
      </c>
    </row>
    <row r="170" spans="1:35" ht="15">
      <c r="A170" s="108">
        <v>2022</v>
      </c>
      <c r="B170" s="108">
        <v>267</v>
      </c>
      <c r="C170" s="109" t="s">
        <v>368</v>
      </c>
      <c r="D170" s="208" t="s">
        <v>672</v>
      </c>
      <c r="E170" s="109" t="s">
        <v>468</v>
      </c>
      <c r="F170" s="209" t="s">
        <v>673</v>
      </c>
      <c r="G170" s="112">
        <v>477.67</v>
      </c>
      <c r="H170" s="112">
        <v>86.14</v>
      </c>
      <c r="I170" s="107" t="s">
        <v>118</v>
      </c>
      <c r="J170" s="112">
        <f t="shared" si="8"/>
        <v>391.53000000000003</v>
      </c>
      <c r="K170" s="210" t="s">
        <v>252</v>
      </c>
      <c r="L170" s="108">
        <v>2022</v>
      </c>
      <c r="M170" s="108">
        <v>3304</v>
      </c>
      <c r="N170" s="109" t="s">
        <v>470</v>
      </c>
      <c r="O170" s="111" t="s">
        <v>247</v>
      </c>
      <c r="P170" s="109" t="s">
        <v>248</v>
      </c>
      <c r="Q170" s="109" t="s">
        <v>248</v>
      </c>
      <c r="R170" s="108">
        <v>3</v>
      </c>
      <c r="S170" s="111" t="s">
        <v>122</v>
      </c>
      <c r="T170" s="108">
        <v>1040303</v>
      </c>
      <c r="U170" s="108">
        <v>1680</v>
      </c>
      <c r="V170" s="108">
        <v>720</v>
      </c>
      <c r="W170" s="108">
        <v>3</v>
      </c>
      <c r="X170" s="113">
        <v>2021</v>
      </c>
      <c r="Y170" s="113">
        <v>471</v>
      </c>
      <c r="Z170" s="113">
        <v>0</v>
      </c>
      <c r="AA170" s="114" t="s">
        <v>392</v>
      </c>
      <c r="AB170" s="108">
        <v>640</v>
      </c>
      <c r="AC170" s="109" t="s">
        <v>407</v>
      </c>
      <c r="AD170" s="211" t="s">
        <v>649</v>
      </c>
      <c r="AE170" s="211" t="s">
        <v>397</v>
      </c>
      <c r="AF170" s="212">
        <f t="shared" si="9"/>
        <v>-39</v>
      </c>
      <c r="AG170" s="213">
        <f t="shared" si="10"/>
        <v>391.53000000000003</v>
      </c>
      <c r="AH170" s="214">
        <f t="shared" si="11"/>
        <v>-15269.670000000002</v>
      </c>
      <c r="AI170" s="215" t="s">
        <v>127</v>
      </c>
    </row>
    <row r="171" spans="1:35" ht="15">
      <c r="A171" s="108">
        <v>2022</v>
      </c>
      <c r="B171" s="108">
        <v>268</v>
      </c>
      <c r="C171" s="109" t="s">
        <v>368</v>
      </c>
      <c r="D171" s="208" t="s">
        <v>674</v>
      </c>
      <c r="E171" s="109" t="s">
        <v>468</v>
      </c>
      <c r="F171" s="209" t="s">
        <v>675</v>
      </c>
      <c r="G171" s="112">
        <v>617.82</v>
      </c>
      <c r="H171" s="112">
        <v>111.38</v>
      </c>
      <c r="I171" s="107" t="s">
        <v>118</v>
      </c>
      <c r="J171" s="112">
        <f t="shared" si="8"/>
        <v>506.44000000000005</v>
      </c>
      <c r="K171" s="210" t="s">
        <v>246</v>
      </c>
      <c r="L171" s="108">
        <v>2022</v>
      </c>
      <c r="M171" s="108">
        <v>3289</v>
      </c>
      <c r="N171" s="109" t="s">
        <v>468</v>
      </c>
      <c r="O171" s="111" t="s">
        <v>247</v>
      </c>
      <c r="P171" s="109" t="s">
        <v>248</v>
      </c>
      <c r="Q171" s="109" t="s">
        <v>248</v>
      </c>
      <c r="R171" s="108">
        <v>3</v>
      </c>
      <c r="S171" s="111" t="s">
        <v>122</v>
      </c>
      <c r="T171" s="108">
        <v>1040203</v>
      </c>
      <c r="U171" s="108">
        <v>1570</v>
      </c>
      <c r="V171" s="108">
        <v>690</v>
      </c>
      <c r="W171" s="108">
        <v>3</v>
      </c>
      <c r="X171" s="113">
        <v>2022</v>
      </c>
      <c r="Y171" s="113">
        <v>384</v>
      </c>
      <c r="Z171" s="113">
        <v>0</v>
      </c>
      <c r="AA171" s="114" t="s">
        <v>392</v>
      </c>
      <c r="AB171" s="108">
        <v>639</v>
      </c>
      <c r="AC171" s="109" t="s">
        <v>407</v>
      </c>
      <c r="AD171" s="211" t="s">
        <v>649</v>
      </c>
      <c r="AE171" s="211" t="s">
        <v>397</v>
      </c>
      <c r="AF171" s="212">
        <f t="shared" si="9"/>
        <v>-39</v>
      </c>
      <c r="AG171" s="213">
        <f t="shared" si="10"/>
        <v>506.44000000000005</v>
      </c>
      <c r="AH171" s="214">
        <f t="shared" si="11"/>
        <v>-19751.160000000003</v>
      </c>
      <c r="AI171" s="215" t="s">
        <v>127</v>
      </c>
    </row>
    <row r="172" spans="1:35" ht="15">
      <c r="A172" s="108">
        <v>2022</v>
      </c>
      <c r="B172" s="108">
        <v>269</v>
      </c>
      <c r="C172" s="109" t="s">
        <v>368</v>
      </c>
      <c r="D172" s="208" t="s">
        <v>676</v>
      </c>
      <c r="E172" s="109" t="s">
        <v>468</v>
      </c>
      <c r="F172" s="209" t="s">
        <v>677</v>
      </c>
      <c r="G172" s="112">
        <v>127.17</v>
      </c>
      <c r="H172" s="112">
        <v>22.93</v>
      </c>
      <c r="I172" s="107" t="s">
        <v>118</v>
      </c>
      <c r="J172" s="112">
        <f t="shared" si="8"/>
        <v>104.24000000000001</v>
      </c>
      <c r="K172" s="210" t="s">
        <v>246</v>
      </c>
      <c r="L172" s="108">
        <v>2022</v>
      </c>
      <c r="M172" s="108">
        <v>3305</v>
      </c>
      <c r="N172" s="109" t="s">
        <v>470</v>
      </c>
      <c r="O172" s="111" t="s">
        <v>247</v>
      </c>
      <c r="P172" s="109" t="s">
        <v>248</v>
      </c>
      <c r="Q172" s="109" t="s">
        <v>248</v>
      </c>
      <c r="R172" s="108">
        <v>3</v>
      </c>
      <c r="S172" s="111" t="s">
        <v>122</v>
      </c>
      <c r="T172" s="108">
        <v>1080203</v>
      </c>
      <c r="U172" s="108">
        <v>2890</v>
      </c>
      <c r="V172" s="108">
        <v>1220</v>
      </c>
      <c r="W172" s="108">
        <v>99</v>
      </c>
      <c r="X172" s="113">
        <v>2022</v>
      </c>
      <c r="Y172" s="113">
        <v>387</v>
      </c>
      <c r="Z172" s="113">
        <v>0</v>
      </c>
      <c r="AA172" s="114" t="s">
        <v>392</v>
      </c>
      <c r="AB172" s="108">
        <v>641</v>
      </c>
      <c r="AC172" s="109" t="s">
        <v>407</v>
      </c>
      <c r="AD172" s="211" t="s">
        <v>649</v>
      </c>
      <c r="AE172" s="211" t="s">
        <v>397</v>
      </c>
      <c r="AF172" s="212">
        <f t="shared" si="9"/>
        <v>-39</v>
      </c>
      <c r="AG172" s="213">
        <f t="shared" si="10"/>
        <v>104.24000000000001</v>
      </c>
      <c r="AH172" s="214">
        <f t="shared" si="11"/>
        <v>-4065.3600000000006</v>
      </c>
      <c r="AI172" s="215" t="s">
        <v>127</v>
      </c>
    </row>
    <row r="173" spans="1:35" ht="15">
      <c r="A173" s="108">
        <v>2022</v>
      </c>
      <c r="B173" s="108">
        <v>270</v>
      </c>
      <c r="C173" s="109" t="s">
        <v>368</v>
      </c>
      <c r="D173" s="208" t="s">
        <v>678</v>
      </c>
      <c r="E173" s="109" t="s">
        <v>468</v>
      </c>
      <c r="F173" s="209" t="s">
        <v>679</v>
      </c>
      <c r="G173" s="112">
        <v>14.69</v>
      </c>
      <c r="H173" s="112">
        <v>2.65</v>
      </c>
      <c r="I173" s="107" t="s">
        <v>118</v>
      </c>
      <c r="J173" s="112">
        <f t="shared" si="8"/>
        <v>12.04</v>
      </c>
      <c r="K173" s="210" t="s">
        <v>246</v>
      </c>
      <c r="L173" s="108">
        <v>2022</v>
      </c>
      <c r="M173" s="108">
        <v>3300</v>
      </c>
      <c r="N173" s="109" t="s">
        <v>470</v>
      </c>
      <c r="O173" s="111" t="s">
        <v>247</v>
      </c>
      <c r="P173" s="109" t="s">
        <v>248</v>
      </c>
      <c r="Q173" s="109" t="s">
        <v>248</v>
      </c>
      <c r="R173" s="108">
        <v>3</v>
      </c>
      <c r="S173" s="111" t="s">
        <v>122</v>
      </c>
      <c r="T173" s="108">
        <v>1080203</v>
      </c>
      <c r="U173" s="108">
        <v>2890</v>
      </c>
      <c r="V173" s="108">
        <v>1220</v>
      </c>
      <c r="W173" s="108">
        <v>99</v>
      </c>
      <c r="X173" s="113">
        <v>2022</v>
      </c>
      <c r="Y173" s="113">
        <v>387</v>
      </c>
      <c r="Z173" s="113">
        <v>0</v>
      </c>
      <c r="AA173" s="114" t="s">
        <v>392</v>
      </c>
      <c r="AB173" s="108">
        <v>641</v>
      </c>
      <c r="AC173" s="109" t="s">
        <v>407</v>
      </c>
      <c r="AD173" s="211" t="s">
        <v>649</v>
      </c>
      <c r="AE173" s="211" t="s">
        <v>397</v>
      </c>
      <c r="AF173" s="212">
        <f t="shared" si="9"/>
        <v>-39</v>
      </c>
      <c r="AG173" s="213">
        <f t="shared" si="10"/>
        <v>12.04</v>
      </c>
      <c r="AH173" s="214">
        <f t="shared" si="11"/>
        <v>-469.55999999999995</v>
      </c>
      <c r="AI173" s="215" t="s">
        <v>127</v>
      </c>
    </row>
    <row r="174" spans="1:35" ht="15">
      <c r="A174" s="108">
        <v>2022</v>
      </c>
      <c r="B174" s="108">
        <v>271</v>
      </c>
      <c r="C174" s="109" t="s">
        <v>368</v>
      </c>
      <c r="D174" s="208" t="s">
        <v>680</v>
      </c>
      <c r="E174" s="109" t="s">
        <v>468</v>
      </c>
      <c r="F174" s="209" t="s">
        <v>681</v>
      </c>
      <c r="G174" s="112">
        <v>65.38</v>
      </c>
      <c r="H174" s="112">
        <v>11.79</v>
      </c>
      <c r="I174" s="107" t="s">
        <v>118</v>
      </c>
      <c r="J174" s="112">
        <f t="shared" si="8"/>
        <v>53.589999999999996</v>
      </c>
      <c r="K174" s="210" t="s">
        <v>246</v>
      </c>
      <c r="L174" s="108">
        <v>2022</v>
      </c>
      <c r="M174" s="108">
        <v>3296</v>
      </c>
      <c r="N174" s="109" t="s">
        <v>470</v>
      </c>
      <c r="O174" s="111" t="s">
        <v>247</v>
      </c>
      <c r="P174" s="109" t="s">
        <v>248</v>
      </c>
      <c r="Q174" s="109" t="s">
        <v>248</v>
      </c>
      <c r="R174" s="108">
        <v>3</v>
      </c>
      <c r="S174" s="111" t="s">
        <v>122</v>
      </c>
      <c r="T174" s="108">
        <v>1080203</v>
      </c>
      <c r="U174" s="108">
        <v>2890</v>
      </c>
      <c r="V174" s="108">
        <v>1220</v>
      </c>
      <c r="W174" s="108">
        <v>99</v>
      </c>
      <c r="X174" s="113">
        <v>2022</v>
      </c>
      <c r="Y174" s="113">
        <v>387</v>
      </c>
      <c r="Z174" s="113">
        <v>0</v>
      </c>
      <c r="AA174" s="114" t="s">
        <v>392</v>
      </c>
      <c r="AB174" s="108">
        <v>641</v>
      </c>
      <c r="AC174" s="109" t="s">
        <v>407</v>
      </c>
      <c r="AD174" s="211" t="s">
        <v>649</v>
      </c>
      <c r="AE174" s="211" t="s">
        <v>397</v>
      </c>
      <c r="AF174" s="212">
        <f t="shared" si="9"/>
        <v>-39</v>
      </c>
      <c r="AG174" s="213">
        <f t="shared" si="10"/>
        <v>53.589999999999996</v>
      </c>
      <c r="AH174" s="214">
        <f t="shared" si="11"/>
        <v>-2090.0099999999998</v>
      </c>
      <c r="AI174" s="215" t="s">
        <v>127</v>
      </c>
    </row>
    <row r="175" spans="1:35" ht="15">
      <c r="A175" s="108">
        <v>2022</v>
      </c>
      <c r="B175" s="108">
        <v>272</v>
      </c>
      <c r="C175" s="109" t="s">
        <v>368</v>
      </c>
      <c r="D175" s="208" t="s">
        <v>682</v>
      </c>
      <c r="E175" s="109" t="s">
        <v>468</v>
      </c>
      <c r="F175" s="209" t="s">
        <v>683</v>
      </c>
      <c r="G175" s="112">
        <v>88.24</v>
      </c>
      <c r="H175" s="112">
        <v>15.91</v>
      </c>
      <c r="I175" s="107" t="s">
        <v>118</v>
      </c>
      <c r="J175" s="112">
        <f t="shared" si="8"/>
        <v>72.33</v>
      </c>
      <c r="K175" s="210" t="s">
        <v>246</v>
      </c>
      <c r="L175" s="108">
        <v>2022</v>
      </c>
      <c r="M175" s="108">
        <v>3297</v>
      </c>
      <c r="N175" s="109" t="s">
        <v>470</v>
      </c>
      <c r="O175" s="111" t="s">
        <v>247</v>
      </c>
      <c r="P175" s="109" t="s">
        <v>248</v>
      </c>
      <c r="Q175" s="109" t="s">
        <v>248</v>
      </c>
      <c r="R175" s="108">
        <v>3</v>
      </c>
      <c r="S175" s="111" t="s">
        <v>122</v>
      </c>
      <c r="T175" s="108">
        <v>1080203</v>
      </c>
      <c r="U175" s="108">
        <v>2890</v>
      </c>
      <c r="V175" s="108">
        <v>1220</v>
      </c>
      <c r="W175" s="108">
        <v>99</v>
      </c>
      <c r="X175" s="113">
        <v>2022</v>
      </c>
      <c r="Y175" s="113">
        <v>387</v>
      </c>
      <c r="Z175" s="113">
        <v>0</v>
      </c>
      <c r="AA175" s="114" t="s">
        <v>392</v>
      </c>
      <c r="AB175" s="108">
        <v>641</v>
      </c>
      <c r="AC175" s="109" t="s">
        <v>407</v>
      </c>
      <c r="AD175" s="211" t="s">
        <v>649</v>
      </c>
      <c r="AE175" s="211" t="s">
        <v>397</v>
      </c>
      <c r="AF175" s="212">
        <f t="shared" si="9"/>
        <v>-39</v>
      </c>
      <c r="AG175" s="213">
        <f t="shared" si="10"/>
        <v>72.33</v>
      </c>
      <c r="AH175" s="214">
        <f t="shared" si="11"/>
        <v>-2820.87</v>
      </c>
      <c r="AI175" s="215" t="s">
        <v>127</v>
      </c>
    </row>
    <row r="176" spans="1:35" ht="15">
      <c r="A176" s="108">
        <v>2022</v>
      </c>
      <c r="B176" s="108">
        <v>273</v>
      </c>
      <c r="C176" s="109" t="s">
        <v>368</v>
      </c>
      <c r="D176" s="208" t="s">
        <v>684</v>
      </c>
      <c r="E176" s="109" t="s">
        <v>468</v>
      </c>
      <c r="F176" s="209" t="s">
        <v>685</v>
      </c>
      <c r="G176" s="112">
        <v>20.65</v>
      </c>
      <c r="H176" s="112">
        <v>3.72</v>
      </c>
      <c r="I176" s="107" t="s">
        <v>118</v>
      </c>
      <c r="J176" s="112">
        <f t="shared" si="8"/>
        <v>16.93</v>
      </c>
      <c r="K176" s="210" t="s">
        <v>246</v>
      </c>
      <c r="L176" s="108">
        <v>2022</v>
      </c>
      <c r="M176" s="108">
        <v>3298</v>
      </c>
      <c r="N176" s="109" t="s">
        <v>470</v>
      </c>
      <c r="O176" s="111" t="s">
        <v>247</v>
      </c>
      <c r="P176" s="109" t="s">
        <v>248</v>
      </c>
      <c r="Q176" s="109" t="s">
        <v>248</v>
      </c>
      <c r="R176" s="108">
        <v>3</v>
      </c>
      <c r="S176" s="111" t="s">
        <v>122</v>
      </c>
      <c r="T176" s="108">
        <v>1080203</v>
      </c>
      <c r="U176" s="108">
        <v>2890</v>
      </c>
      <c r="V176" s="108">
        <v>1220</v>
      </c>
      <c r="W176" s="108">
        <v>99</v>
      </c>
      <c r="X176" s="113">
        <v>2022</v>
      </c>
      <c r="Y176" s="113">
        <v>387</v>
      </c>
      <c r="Z176" s="113">
        <v>0</v>
      </c>
      <c r="AA176" s="114" t="s">
        <v>392</v>
      </c>
      <c r="AB176" s="108">
        <v>641</v>
      </c>
      <c r="AC176" s="109" t="s">
        <v>407</v>
      </c>
      <c r="AD176" s="211" t="s">
        <v>649</v>
      </c>
      <c r="AE176" s="211" t="s">
        <v>397</v>
      </c>
      <c r="AF176" s="212">
        <f t="shared" si="9"/>
        <v>-39</v>
      </c>
      <c r="AG176" s="213">
        <f t="shared" si="10"/>
        <v>16.93</v>
      </c>
      <c r="AH176" s="214">
        <f t="shared" si="11"/>
        <v>-660.27</v>
      </c>
      <c r="AI176" s="215" t="s">
        <v>127</v>
      </c>
    </row>
    <row r="177" spans="1:35" ht="15">
      <c r="A177" s="108">
        <v>2022</v>
      </c>
      <c r="B177" s="108">
        <v>274</v>
      </c>
      <c r="C177" s="109" t="s">
        <v>368</v>
      </c>
      <c r="D177" s="208" t="s">
        <v>686</v>
      </c>
      <c r="E177" s="109" t="s">
        <v>468</v>
      </c>
      <c r="F177" s="209" t="s">
        <v>687</v>
      </c>
      <c r="G177" s="112">
        <v>11.07</v>
      </c>
      <c r="H177" s="112">
        <v>2</v>
      </c>
      <c r="I177" s="107" t="s">
        <v>118</v>
      </c>
      <c r="J177" s="112">
        <f t="shared" si="8"/>
        <v>9.07</v>
      </c>
      <c r="K177" s="210" t="s">
        <v>246</v>
      </c>
      <c r="L177" s="108">
        <v>2022</v>
      </c>
      <c r="M177" s="108">
        <v>3294</v>
      </c>
      <c r="N177" s="109" t="s">
        <v>470</v>
      </c>
      <c r="O177" s="111" t="s">
        <v>247</v>
      </c>
      <c r="P177" s="109" t="s">
        <v>248</v>
      </c>
      <c r="Q177" s="109" t="s">
        <v>248</v>
      </c>
      <c r="R177" s="108">
        <v>3</v>
      </c>
      <c r="S177" s="111" t="s">
        <v>122</v>
      </c>
      <c r="T177" s="108">
        <v>1010203</v>
      </c>
      <c r="U177" s="108">
        <v>140</v>
      </c>
      <c r="V177" s="108">
        <v>130</v>
      </c>
      <c r="W177" s="108">
        <v>14</v>
      </c>
      <c r="X177" s="113">
        <v>2022</v>
      </c>
      <c r="Y177" s="113">
        <v>386</v>
      </c>
      <c r="Z177" s="113">
        <v>0</v>
      </c>
      <c r="AA177" s="114" t="s">
        <v>392</v>
      </c>
      <c r="AB177" s="108">
        <v>638</v>
      </c>
      <c r="AC177" s="109" t="s">
        <v>407</v>
      </c>
      <c r="AD177" s="211" t="s">
        <v>649</v>
      </c>
      <c r="AE177" s="211" t="s">
        <v>397</v>
      </c>
      <c r="AF177" s="212">
        <f t="shared" si="9"/>
        <v>-39</v>
      </c>
      <c r="AG177" s="213">
        <f t="shared" si="10"/>
        <v>9.07</v>
      </c>
      <c r="AH177" s="214">
        <f t="shared" si="11"/>
        <v>-353.73</v>
      </c>
      <c r="AI177" s="215" t="s">
        <v>127</v>
      </c>
    </row>
    <row r="178" spans="1:35" ht="15">
      <c r="A178" s="108">
        <v>2022</v>
      </c>
      <c r="B178" s="108">
        <v>275</v>
      </c>
      <c r="C178" s="109" t="s">
        <v>368</v>
      </c>
      <c r="D178" s="208" t="s">
        <v>688</v>
      </c>
      <c r="E178" s="109" t="s">
        <v>468</v>
      </c>
      <c r="F178" s="209" t="s">
        <v>689</v>
      </c>
      <c r="G178" s="112">
        <v>69.27</v>
      </c>
      <c r="H178" s="112">
        <v>12.49</v>
      </c>
      <c r="I178" s="107" t="s">
        <v>118</v>
      </c>
      <c r="J178" s="112">
        <f t="shared" si="8"/>
        <v>56.779999999999994</v>
      </c>
      <c r="K178" s="210" t="s">
        <v>246</v>
      </c>
      <c r="L178" s="108">
        <v>2022</v>
      </c>
      <c r="M178" s="108">
        <v>3295</v>
      </c>
      <c r="N178" s="109" t="s">
        <v>470</v>
      </c>
      <c r="O178" s="111" t="s">
        <v>247</v>
      </c>
      <c r="P178" s="109" t="s">
        <v>248</v>
      </c>
      <c r="Q178" s="109" t="s">
        <v>248</v>
      </c>
      <c r="R178" s="108">
        <v>3</v>
      </c>
      <c r="S178" s="111" t="s">
        <v>122</v>
      </c>
      <c r="T178" s="108">
        <v>1080203</v>
      </c>
      <c r="U178" s="108">
        <v>2890</v>
      </c>
      <c r="V178" s="108">
        <v>1220</v>
      </c>
      <c r="W178" s="108">
        <v>99</v>
      </c>
      <c r="X178" s="113">
        <v>2022</v>
      </c>
      <c r="Y178" s="113">
        <v>387</v>
      </c>
      <c r="Z178" s="113">
        <v>0</v>
      </c>
      <c r="AA178" s="114" t="s">
        <v>392</v>
      </c>
      <c r="AB178" s="108">
        <v>641</v>
      </c>
      <c r="AC178" s="109" t="s">
        <v>407</v>
      </c>
      <c r="AD178" s="211" t="s">
        <v>649</v>
      </c>
      <c r="AE178" s="211" t="s">
        <v>397</v>
      </c>
      <c r="AF178" s="212">
        <f t="shared" si="9"/>
        <v>-39</v>
      </c>
      <c r="AG178" s="213">
        <f t="shared" si="10"/>
        <v>56.779999999999994</v>
      </c>
      <c r="AH178" s="214">
        <f t="shared" si="11"/>
        <v>-2214.4199999999996</v>
      </c>
      <c r="AI178" s="215" t="s">
        <v>127</v>
      </c>
    </row>
    <row r="179" spans="1:35" ht="15">
      <c r="A179" s="108">
        <v>2022</v>
      </c>
      <c r="B179" s="108">
        <v>276</v>
      </c>
      <c r="C179" s="109" t="s">
        <v>368</v>
      </c>
      <c r="D179" s="208" t="s">
        <v>690</v>
      </c>
      <c r="E179" s="109" t="s">
        <v>468</v>
      </c>
      <c r="F179" s="209" t="s">
        <v>123</v>
      </c>
      <c r="G179" s="112">
        <v>3812.81</v>
      </c>
      <c r="H179" s="112">
        <v>687.56</v>
      </c>
      <c r="I179" s="107" t="s">
        <v>118</v>
      </c>
      <c r="J179" s="112">
        <f t="shared" si="8"/>
        <v>3125.25</v>
      </c>
      <c r="K179" s="210" t="s">
        <v>691</v>
      </c>
      <c r="L179" s="108">
        <v>2022</v>
      </c>
      <c r="M179" s="108">
        <v>3288</v>
      </c>
      <c r="N179" s="109" t="s">
        <v>468</v>
      </c>
      <c r="O179" s="111" t="s">
        <v>692</v>
      </c>
      <c r="P179" s="109" t="s">
        <v>693</v>
      </c>
      <c r="Q179" s="109" t="s">
        <v>693</v>
      </c>
      <c r="R179" s="108">
        <v>3</v>
      </c>
      <c r="S179" s="111" t="s">
        <v>122</v>
      </c>
      <c r="T179" s="108">
        <v>1080103</v>
      </c>
      <c r="U179" s="108">
        <v>2780</v>
      </c>
      <c r="V179" s="108">
        <v>1210</v>
      </c>
      <c r="W179" s="108">
        <v>99</v>
      </c>
      <c r="X179" s="113">
        <v>2022</v>
      </c>
      <c r="Y179" s="113">
        <v>153</v>
      </c>
      <c r="Z179" s="113">
        <v>0</v>
      </c>
      <c r="AA179" s="114" t="s">
        <v>123</v>
      </c>
      <c r="AB179" s="108">
        <v>643</v>
      </c>
      <c r="AC179" s="109" t="s">
        <v>407</v>
      </c>
      <c r="AD179" s="211" t="s">
        <v>649</v>
      </c>
      <c r="AE179" s="211" t="s">
        <v>397</v>
      </c>
      <c r="AF179" s="212">
        <f t="shared" si="9"/>
        <v>-39</v>
      </c>
      <c r="AG179" s="213">
        <f t="shared" si="10"/>
        <v>3125.25</v>
      </c>
      <c r="AH179" s="214">
        <f t="shared" si="11"/>
        <v>-121884.75</v>
      </c>
      <c r="AI179" s="215" t="s">
        <v>127</v>
      </c>
    </row>
    <row r="180" spans="1:35" ht="15">
      <c r="A180" s="108">
        <v>2022</v>
      </c>
      <c r="B180" s="108">
        <v>276</v>
      </c>
      <c r="C180" s="109" t="s">
        <v>368</v>
      </c>
      <c r="D180" s="208" t="s">
        <v>690</v>
      </c>
      <c r="E180" s="109" t="s">
        <v>468</v>
      </c>
      <c r="F180" s="209" t="s">
        <v>123</v>
      </c>
      <c r="G180" s="112">
        <v>7518.86</v>
      </c>
      <c r="H180" s="112">
        <v>1355.86</v>
      </c>
      <c r="I180" s="107" t="s">
        <v>118</v>
      </c>
      <c r="J180" s="112">
        <f t="shared" si="8"/>
        <v>6163</v>
      </c>
      <c r="K180" s="210" t="s">
        <v>691</v>
      </c>
      <c r="L180" s="108">
        <v>2022</v>
      </c>
      <c r="M180" s="108">
        <v>3288</v>
      </c>
      <c r="N180" s="109" t="s">
        <v>468</v>
      </c>
      <c r="O180" s="111" t="s">
        <v>692</v>
      </c>
      <c r="P180" s="109" t="s">
        <v>693</v>
      </c>
      <c r="Q180" s="109" t="s">
        <v>693</v>
      </c>
      <c r="R180" s="108">
        <v>3</v>
      </c>
      <c r="S180" s="111" t="s">
        <v>122</v>
      </c>
      <c r="T180" s="108">
        <v>1080103</v>
      </c>
      <c r="U180" s="108">
        <v>2780</v>
      </c>
      <c r="V180" s="108">
        <v>1210</v>
      </c>
      <c r="W180" s="108">
        <v>99</v>
      </c>
      <c r="X180" s="113">
        <v>2021</v>
      </c>
      <c r="Y180" s="113">
        <v>153</v>
      </c>
      <c r="Z180" s="113">
        <v>0</v>
      </c>
      <c r="AA180" s="114" t="s">
        <v>123</v>
      </c>
      <c r="AB180" s="108">
        <v>644</v>
      </c>
      <c r="AC180" s="109" t="s">
        <v>407</v>
      </c>
      <c r="AD180" s="211" t="s">
        <v>649</v>
      </c>
      <c r="AE180" s="211" t="s">
        <v>397</v>
      </c>
      <c r="AF180" s="212">
        <f t="shared" si="9"/>
        <v>-39</v>
      </c>
      <c r="AG180" s="213">
        <f t="shared" si="10"/>
        <v>6163</v>
      </c>
      <c r="AH180" s="214">
        <f t="shared" si="11"/>
        <v>-240357</v>
      </c>
      <c r="AI180" s="215" t="s">
        <v>127</v>
      </c>
    </row>
    <row r="181" spans="1:35" ht="15">
      <c r="A181" s="108">
        <v>2022</v>
      </c>
      <c r="B181" s="108">
        <v>277</v>
      </c>
      <c r="C181" s="109" t="s">
        <v>368</v>
      </c>
      <c r="D181" s="208" t="s">
        <v>694</v>
      </c>
      <c r="E181" s="109" t="s">
        <v>318</v>
      </c>
      <c r="F181" s="209" t="s">
        <v>695</v>
      </c>
      <c r="G181" s="112">
        <v>33143.77</v>
      </c>
      <c r="H181" s="112">
        <v>3013.07</v>
      </c>
      <c r="I181" s="107" t="s">
        <v>118</v>
      </c>
      <c r="J181" s="112">
        <f t="shared" si="8"/>
        <v>30130.699999999997</v>
      </c>
      <c r="K181" s="210" t="s">
        <v>696</v>
      </c>
      <c r="L181" s="108">
        <v>2022</v>
      </c>
      <c r="M181" s="108">
        <v>3410</v>
      </c>
      <c r="N181" s="109" t="s">
        <v>355</v>
      </c>
      <c r="O181" s="111" t="s">
        <v>697</v>
      </c>
      <c r="P181" s="109" t="s">
        <v>698</v>
      </c>
      <c r="Q181" s="109" t="s">
        <v>698</v>
      </c>
      <c r="R181" s="108">
        <v>3</v>
      </c>
      <c r="S181" s="111" t="s">
        <v>122</v>
      </c>
      <c r="T181" s="108">
        <v>2080101</v>
      </c>
      <c r="U181" s="108">
        <v>8230</v>
      </c>
      <c r="V181" s="108">
        <v>1874</v>
      </c>
      <c r="W181" s="108">
        <v>99</v>
      </c>
      <c r="X181" s="113">
        <v>2022</v>
      </c>
      <c r="Y181" s="113">
        <v>30</v>
      </c>
      <c r="Z181" s="113">
        <v>0</v>
      </c>
      <c r="AA181" s="114" t="s">
        <v>123</v>
      </c>
      <c r="AB181" s="108">
        <v>642</v>
      </c>
      <c r="AC181" s="109" t="s">
        <v>407</v>
      </c>
      <c r="AD181" s="211" t="s">
        <v>699</v>
      </c>
      <c r="AE181" s="211" t="s">
        <v>397</v>
      </c>
      <c r="AF181" s="212">
        <f t="shared" si="9"/>
        <v>-44</v>
      </c>
      <c r="AG181" s="213">
        <f t="shared" si="10"/>
        <v>30130.699999999997</v>
      </c>
      <c r="AH181" s="214">
        <f t="shared" si="11"/>
        <v>-1325750.7999999998</v>
      </c>
      <c r="AI181" s="215" t="s">
        <v>127</v>
      </c>
    </row>
    <row r="182" spans="1:35" ht="15">
      <c r="A182" s="108">
        <v>2022</v>
      </c>
      <c r="B182" s="108">
        <v>278</v>
      </c>
      <c r="C182" s="109" t="s">
        <v>392</v>
      </c>
      <c r="D182" s="208" t="s">
        <v>700</v>
      </c>
      <c r="E182" s="109" t="s">
        <v>701</v>
      </c>
      <c r="F182" s="209" t="s">
        <v>702</v>
      </c>
      <c r="G182" s="112">
        <v>2196</v>
      </c>
      <c r="H182" s="112">
        <v>396</v>
      </c>
      <c r="I182" s="107" t="s">
        <v>118</v>
      </c>
      <c r="J182" s="112">
        <f t="shared" si="8"/>
        <v>1800</v>
      </c>
      <c r="K182" s="210" t="s">
        <v>703</v>
      </c>
      <c r="L182" s="108">
        <v>2022</v>
      </c>
      <c r="M182" s="108">
        <v>2838</v>
      </c>
      <c r="N182" s="109" t="s">
        <v>481</v>
      </c>
      <c r="O182" s="111" t="s">
        <v>189</v>
      </c>
      <c r="P182" s="109" t="s">
        <v>190</v>
      </c>
      <c r="Q182" s="109" t="s">
        <v>190</v>
      </c>
      <c r="R182" s="108">
        <v>3</v>
      </c>
      <c r="S182" s="111" t="s">
        <v>122</v>
      </c>
      <c r="T182" s="108">
        <v>1030103</v>
      </c>
      <c r="U182" s="108">
        <v>1130</v>
      </c>
      <c r="V182" s="108">
        <v>590</v>
      </c>
      <c r="W182" s="108">
        <v>99</v>
      </c>
      <c r="X182" s="113">
        <v>2022</v>
      </c>
      <c r="Y182" s="113">
        <v>224</v>
      </c>
      <c r="Z182" s="113">
        <v>0</v>
      </c>
      <c r="AA182" s="114" t="s">
        <v>533</v>
      </c>
      <c r="AB182" s="108">
        <v>731</v>
      </c>
      <c r="AC182" s="109" t="s">
        <v>533</v>
      </c>
      <c r="AD182" s="211" t="s">
        <v>620</v>
      </c>
      <c r="AE182" s="211" t="s">
        <v>495</v>
      </c>
      <c r="AF182" s="212">
        <f t="shared" si="9"/>
        <v>-10</v>
      </c>
      <c r="AG182" s="213">
        <f t="shared" si="10"/>
        <v>1800</v>
      </c>
      <c r="AH182" s="214">
        <f t="shared" si="11"/>
        <v>-18000</v>
      </c>
      <c r="AI182" s="215" t="s">
        <v>127</v>
      </c>
    </row>
    <row r="183" spans="1:35" ht="15">
      <c r="A183" s="108">
        <v>2022</v>
      </c>
      <c r="B183" s="108">
        <v>279</v>
      </c>
      <c r="C183" s="109" t="s">
        <v>392</v>
      </c>
      <c r="D183" s="208" t="s">
        <v>704</v>
      </c>
      <c r="E183" s="109" t="s">
        <v>355</v>
      </c>
      <c r="F183" s="209" t="s">
        <v>302</v>
      </c>
      <c r="G183" s="112">
        <v>1172.36</v>
      </c>
      <c r="H183" s="112">
        <v>211.41</v>
      </c>
      <c r="I183" s="107" t="s">
        <v>118</v>
      </c>
      <c r="J183" s="112">
        <f t="shared" si="8"/>
        <v>960.9499999999999</v>
      </c>
      <c r="K183" s="210" t="s">
        <v>303</v>
      </c>
      <c r="L183" s="108">
        <v>2022</v>
      </c>
      <c r="M183" s="108">
        <v>3484</v>
      </c>
      <c r="N183" s="109" t="s">
        <v>368</v>
      </c>
      <c r="O183" s="111" t="s">
        <v>304</v>
      </c>
      <c r="P183" s="109" t="s">
        <v>305</v>
      </c>
      <c r="Q183" s="109" t="s">
        <v>306</v>
      </c>
      <c r="R183" s="108">
        <v>3</v>
      </c>
      <c r="S183" s="111" t="s">
        <v>122</v>
      </c>
      <c r="T183" s="108">
        <v>1080203</v>
      </c>
      <c r="U183" s="108">
        <v>2890</v>
      </c>
      <c r="V183" s="108">
        <v>1230</v>
      </c>
      <c r="W183" s="108">
        <v>2</v>
      </c>
      <c r="X183" s="113">
        <v>2022</v>
      </c>
      <c r="Y183" s="113">
        <v>408</v>
      </c>
      <c r="Z183" s="113">
        <v>0</v>
      </c>
      <c r="AA183" s="114" t="s">
        <v>533</v>
      </c>
      <c r="AB183" s="108">
        <v>735</v>
      </c>
      <c r="AC183" s="109" t="s">
        <v>533</v>
      </c>
      <c r="AD183" s="211" t="s">
        <v>705</v>
      </c>
      <c r="AE183" s="211" t="s">
        <v>495</v>
      </c>
      <c r="AF183" s="212">
        <f t="shared" si="9"/>
        <v>-32</v>
      </c>
      <c r="AG183" s="213">
        <f t="shared" si="10"/>
        <v>960.9499999999999</v>
      </c>
      <c r="AH183" s="214">
        <f t="shared" si="11"/>
        <v>-30750.399999999998</v>
      </c>
      <c r="AI183" s="215" t="s">
        <v>127</v>
      </c>
    </row>
    <row r="184" spans="1:35" ht="15">
      <c r="A184" s="108">
        <v>2022</v>
      </c>
      <c r="B184" s="108">
        <v>280</v>
      </c>
      <c r="C184" s="109" t="s">
        <v>392</v>
      </c>
      <c r="D184" s="208" t="s">
        <v>706</v>
      </c>
      <c r="E184" s="109" t="s">
        <v>355</v>
      </c>
      <c r="F184" s="209" t="s">
        <v>205</v>
      </c>
      <c r="G184" s="112">
        <v>43.51</v>
      </c>
      <c r="H184" s="112">
        <v>2.07</v>
      </c>
      <c r="I184" s="107" t="s">
        <v>118</v>
      </c>
      <c r="J184" s="112">
        <f t="shared" si="8"/>
        <v>41.44</v>
      </c>
      <c r="K184" s="210" t="s">
        <v>206</v>
      </c>
      <c r="L184" s="108">
        <v>2022</v>
      </c>
      <c r="M184" s="108">
        <v>3485</v>
      </c>
      <c r="N184" s="109" t="s">
        <v>368</v>
      </c>
      <c r="O184" s="111" t="s">
        <v>207</v>
      </c>
      <c r="P184" s="109" t="s">
        <v>208</v>
      </c>
      <c r="Q184" s="109" t="s">
        <v>208</v>
      </c>
      <c r="R184" s="108">
        <v>3</v>
      </c>
      <c r="S184" s="111" t="s">
        <v>122</v>
      </c>
      <c r="T184" s="108">
        <v>1080102</v>
      </c>
      <c r="U184" s="108">
        <v>2770</v>
      </c>
      <c r="V184" s="108">
        <v>1170</v>
      </c>
      <c r="W184" s="108">
        <v>2</v>
      </c>
      <c r="X184" s="113">
        <v>2022</v>
      </c>
      <c r="Y184" s="113">
        <v>200</v>
      </c>
      <c r="Z184" s="113">
        <v>0</v>
      </c>
      <c r="AA184" s="114" t="s">
        <v>533</v>
      </c>
      <c r="AB184" s="108">
        <v>737</v>
      </c>
      <c r="AC184" s="109" t="s">
        <v>533</v>
      </c>
      <c r="AD184" s="211" t="s">
        <v>707</v>
      </c>
      <c r="AE184" s="211" t="s">
        <v>495</v>
      </c>
      <c r="AF184" s="212">
        <f t="shared" si="9"/>
        <v>-33</v>
      </c>
      <c r="AG184" s="213">
        <f t="shared" si="10"/>
        <v>41.44</v>
      </c>
      <c r="AH184" s="214">
        <f t="shared" si="11"/>
        <v>-1367.52</v>
      </c>
      <c r="AI184" s="215" t="s">
        <v>127</v>
      </c>
    </row>
    <row r="185" spans="1:35" ht="15">
      <c r="A185" s="108">
        <v>2022</v>
      </c>
      <c r="B185" s="108">
        <v>282</v>
      </c>
      <c r="C185" s="109" t="s">
        <v>392</v>
      </c>
      <c r="D185" s="208" t="s">
        <v>708</v>
      </c>
      <c r="E185" s="109" t="s">
        <v>124</v>
      </c>
      <c r="F185" s="209" t="s">
        <v>709</v>
      </c>
      <c r="G185" s="112">
        <v>183</v>
      </c>
      <c r="H185" s="112">
        <v>33</v>
      </c>
      <c r="I185" s="107" t="s">
        <v>118</v>
      </c>
      <c r="J185" s="112">
        <f t="shared" si="8"/>
        <v>150</v>
      </c>
      <c r="K185" s="210" t="s">
        <v>123</v>
      </c>
      <c r="L185" s="108">
        <v>2022</v>
      </c>
      <c r="M185" s="108">
        <v>3251</v>
      </c>
      <c r="N185" s="109" t="s">
        <v>468</v>
      </c>
      <c r="O185" s="111" t="s">
        <v>710</v>
      </c>
      <c r="P185" s="109" t="s">
        <v>711</v>
      </c>
      <c r="Q185" s="109" t="s">
        <v>317</v>
      </c>
      <c r="R185" s="108">
        <v>2</v>
      </c>
      <c r="S185" s="111" t="s">
        <v>238</v>
      </c>
      <c r="T185" s="108">
        <v>1070203</v>
      </c>
      <c r="U185" s="108">
        <v>2670</v>
      </c>
      <c r="V185" s="108">
        <v>1312</v>
      </c>
      <c r="W185" s="108">
        <v>99</v>
      </c>
      <c r="X185" s="113">
        <v>2022</v>
      </c>
      <c r="Y185" s="113">
        <v>230</v>
      </c>
      <c r="Z185" s="113">
        <v>0</v>
      </c>
      <c r="AA185" s="114" t="s">
        <v>392</v>
      </c>
      <c r="AB185" s="108">
        <v>745</v>
      </c>
      <c r="AC185" s="109" t="s">
        <v>533</v>
      </c>
      <c r="AD185" s="211" t="s">
        <v>712</v>
      </c>
      <c r="AE185" s="211" t="s">
        <v>495</v>
      </c>
      <c r="AF185" s="212">
        <f t="shared" si="9"/>
        <v>-24</v>
      </c>
      <c r="AG185" s="213">
        <f t="shared" si="10"/>
        <v>150</v>
      </c>
      <c r="AH185" s="214">
        <f t="shared" si="11"/>
        <v>-3600</v>
      </c>
      <c r="AI185" s="215" t="s">
        <v>127</v>
      </c>
    </row>
    <row r="186" spans="1:35" ht="15">
      <c r="A186" s="108">
        <v>2022</v>
      </c>
      <c r="B186" s="108">
        <v>283</v>
      </c>
      <c r="C186" s="109" t="s">
        <v>392</v>
      </c>
      <c r="D186" s="208" t="s">
        <v>713</v>
      </c>
      <c r="E186" s="109" t="s">
        <v>701</v>
      </c>
      <c r="F186" s="209" t="s">
        <v>201</v>
      </c>
      <c r="G186" s="112">
        <v>19.52</v>
      </c>
      <c r="H186" s="112">
        <v>3.52</v>
      </c>
      <c r="I186" s="107" t="s">
        <v>118</v>
      </c>
      <c r="J186" s="112">
        <f t="shared" si="8"/>
        <v>16</v>
      </c>
      <c r="K186" s="210" t="s">
        <v>202</v>
      </c>
      <c r="L186" s="108">
        <v>2022</v>
      </c>
      <c r="M186" s="108">
        <v>2839</v>
      </c>
      <c r="N186" s="109" t="s">
        <v>481</v>
      </c>
      <c r="O186" s="111" t="s">
        <v>189</v>
      </c>
      <c r="P186" s="109" t="s">
        <v>190</v>
      </c>
      <c r="Q186" s="109" t="s">
        <v>190</v>
      </c>
      <c r="R186" s="108">
        <v>1</v>
      </c>
      <c r="S186" s="111" t="s">
        <v>203</v>
      </c>
      <c r="T186" s="108">
        <v>1040303</v>
      </c>
      <c r="U186" s="108">
        <v>1680</v>
      </c>
      <c r="V186" s="108">
        <v>720</v>
      </c>
      <c r="W186" s="108">
        <v>4</v>
      </c>
      <c r="X186" s="113">
        <v>2022</v>
      </c>
      <c r="Y186" s="113">
        <v>104</v>
      </c>
      <c r="Z186" s="113">
        <v>0</v>
      </c>
      <c r="AA186" s="114" t="s">
        <v>392</v>
      </c>
      <c r="AB186" s="108">
        <v>627</v>
      </c>
      <c r="AC186" s="109" t="s">
        <v>407</v>
      </c>
      <c r="AD186" s="211" t="s">
        <v>620</v>
      </c>
      <c r="AE186" s="211" t="s">
        <v>397</v>
      </c>
      <c r="AF186" s="212">
        <f t="shared" si="9"/>
        <v>-24</v>
      </c>
      <c r="AG186" s="213">
        <f t="shared" si="10"/>
        <v>16</v>
      </c>
      <c r="AH186" s="214">
        <f t="shared" si="11"/>
        <v>-384</v>
      </c>
      <c r="AI186" s="215" t="s">
        <v>127</v>
      </c>
    </row>
    <row r="187" spans="1:35" ht="15">
      <c r="A187" s="108">
        <v>2022</v>
      </c>
      <c r="B187" s="108">
        <v>284</v>
      </c>
      <c r="C187" s="109" t="s">
        <v>392</v>
      </c>
      <c r="D187" s="208" t="s">
        <v>714</v>
      </c>
      <c r="E187" s="109" t="s">
        <v>355</v>
      </c>
      <c r="F187" s="209" t="s">
        <v>117</v>
      </c>
      <c r="G187" s="112">
        <v>52.42</v>
      </c>
      <c r="H187" s="112">
        <v>2.02</v>
      </c>
      <c r="I187" s="107" t="s">
        <v>118</v>
      </c>
      <c r="J187" s="112">
        <f t="shared" si="8"/>
        <v>50.4</v>
      </c>
      <c r="K187" s="210" t="s">
        <v>460</v>
      </c>
      <c r="L187" s="108">
        <v>2022</v>
      </c>
      <c r="M187" s="108">
        <v>3588</v>
      </c>
      <c r="N187" s="109" t="s">
        <v>392</v>
      </c>
      <c r="O187" s="111" t="s">
        <v>241</v>
      </c>
      <c r="P187" s="109" t="s">
        <v>242</v>
      </c>
      <c r="Q187" s="109" t="s">
        <v>242</v>
      </c>
      <c r="R187" s="108">
        <v>2</v>
      </c>
      <c r="S187" s="111" t="s">
        <v>238</v>
      </c>
      <c r="T187" s="108">
        <v>1010203</v>
      </c>
      <c r="U187" s="108">
        <v>140</v>
      </c>
      <c r="V187" s="108">
        <v>112</v>
      </c>
      <c r="W187" s="108">
        <v>99</v>
      </c>
      <c r="X187" s="113">
        <v>2022</v>
      </c>
      <c r="Y187" s="113">
        <v>348</v>
      </c>
      <c r="Z187" s="113">
        <v>0</v>
      </c>
      <c r="AA187" s="114" t="s">
        <v>392</v>
      </c>
      <c r="AB187" s="108">
        <v>628</v>
      </c>
      <c r="AC187" s="109" t="s">
        <v>407</v>
      </c>
      <c r="AD187" s="211" t="s">
        <v>715</v>
      </c>
      <c r="AE187" s="211" t="s">
        <v>397</v>
      </c>
      <c r="AF187" s="212">
        <f t="shared" si="9"/>
        <v>-52</v>
      </c>
      <c r="AG187" s="213">
        <f t="shared" si="10"/>
        <v>50.4</v>
      </c>
      <c r="AH187" s="214">
        <f t="shared" si="11"/>
        <v>-2620.7999999999997</v>
      </c>
      <c r="AI187" s="215" t="s">
        <v>127</v>
      </c>
    </row>
    <row r="188" spans="1:35" ht="15">
      <c r="A188" s="108">
        <v>2022</v>
      </c>
      <c r="B188" s="108">
        <v>286</v>
      </c>
      <c r="C188" s="109" t="s">
        <v>716</v>
      </c>
      <c r="D188" s="208" t="s">
        <v>717</v>
      </c>
      <c r="E188" s="109" t="s">
        <v>467</v>
      </c>
      <c r="F188" s="209" t="s">
        <v>702</v>
      </c>
      <c r="G188" s="112">
        <v>1647</v>
      </c>
      <c r="H188" s="112">
        <v>297</v>
      </c>
      <c r="I188" s="107" t="s">
        <v>118</v>
      </c>
      <c r="J188" s="112">
        <f t="shared" si="8"/>
        <v>1350</v>
      </c>
      <c r="K188" s="210" t="s">
        <v>703</v>
      </c>
      <c r="L188" s="108">
        <v>2022</v>
      </c>
      <c r="M188" s="108">
        <v>3639</v>
      </c>
      <c r="N188" s="109" t="s">
        <v>716</v>
      </c>
      <c r="O188" s="111" t="s">
        <v>189</v>
      </c>
      <c r="P188" s="109" t="s">
        <v>190</v>
      </c>
      <c r="Q188" s="109" t="s">
        <v>190</v>
      </c>
      <c r="R188" s="108">
        <v>3</v>
      </c>
      <c r="S188" s="111" t="s">
        <v>122</v>
      </c>
      <c r="T188" s="108">
        <v>1030103</v>
      </c>
      <c r="U188" s="108">
        <v>1130</v>
      </c>
      <c r="V188" s="108">
        <v>590</v>
      </c>
      <c r="W188" s="108">
        <v>99</v>
      </c>
      <c r="X188" s="113">
        <v>2022</v>
      </c>
      <c r="Y188" s="113">
        <v>224</v>
      </c>
      <c r="Z188" s="113">
        <v>0</v>
      </c>
      <c r="AA188" s="114" t="s">
        <v>392</v>
      </c>
      <c r="AB188" s="108">
        <v>626</v>
      </c>
      <c r="AC188" s="109" t="s">
        <v>407</v>
      </c>
      <c r="AD188" s="211" t="s">
        <v>718</v>
      </c>
      <c r="AE188" s="211" t="s">
        <v>397</v>
      </c>
      <c r="AF188" s="212">
        <f t="shared" si="9"/>
        <v>-53</v>
      </c>
      <c r="AG188" s="213">
        <f t="shared" si="10"/>
        <v>1350</v>
      </c>
      <c r="AH188" s="214">
        <f t="shared" si="11"/>
        <v>-71550</v>
      </c>
      <c r="AI188" s="215" t="s">
        <v>127</v>
      </c>
    </row>
    <row r="189" spans="1:35" ht="15">
      <c r="A189" s="108">
        <v>2022</v>
      </c>
      <c r="B189" s="108">
        <v>287</v>
      </c>
      <c r="C189" s="109" t="s">
        <v>716</v>
      </c>
      <c r="D189" s="208" t="s">
        <v>719</v>
      </c>
      <c r="E189" s="109" t="s">
        <v>355</v>
      </c>
      <c r="F189" s="209" t="s">
        <v>276</v>
      </c>
      <c r="G189" s="112">
        <v>1281</v>
      </c>
      <c r="H189" s="112">
        <v>231</v>
      </c>
      <c r="I189" s="107" t="s">
        <v>118</v>
      </c>
      <c r="J189" s="112">
        <f t="shared" si="8"/>
        <v>1050</v>
      </c>
      <c r="K189" s="210" t="s">
        <v>428</v>
      </c>
      <c r="L189" s="108">
        <v>2022</v>
      </c>
      <c r="M189" s="108">
        <v>3638</v>
      </c>
      <c r="N189" s="109" t="s">
        <v>716</v>
      </c>
      <c r="O189" s="111" t="s">
        <v>278</v>
      </c>
      <c r="P189" s="109" t="s">
        <v>279</v>
      </c>
      <c r="Q189" s="109" t="s">
        <v>279</v>
      </c>
      <c r="R189" s="108">
        <v>2</v>
      </c>
      <c r="S189" s="111" t="s">
        <v>238</v>
      </c>
      <c r="T189" s="108">
        <v>1010203</v>
      </c>
      <c r="U189" s="108">
        <v>140</v>
      </c>
      <c r="V189" s="108">
        <v>130</v>
      </c>
      <c r="W189" s="108">
        <v>8</v>
      </c>
      <c r="X189" s="113">
        <v>2022</v>
      </c>
      <c r="Y189" s="113">
        <v>451</v>
      </c>
      <c r="Z189" s="113">
        <v>0</v>
      </c>
      <c r="AA189" s="114" t="s">
        <v>392</v>
      </c>
      <c r="AB189" s="108">
        <v>629</v>
      </c>
      <c r="AC189" s="109" t="s">
        <v>407</v>
      </c>
      <c r="AD189" s="211" t="s">
        <v>720</v>
      </c>
      <c r="AE189" s="211" t="s">
        <v>397</v>
      </c>
      <c r="AF189" s="212">
        <f t="shared" si="9"/>
        <v>-54</v>
      </c>
      <c r="AG189" s="213">
        <f t="shared" si="10"/>
        <v>1050</v>
      </c>
      <c r="AH189" s="214">
        <f t="shared" si="11"/>
        <v>-56700</v>
      </c>
      <c r="AI189" s="215" t="s">
        <v>127</v>
      </c>
    </row>
    <row r="190" spans="1:35" ht="15">
      <c r="A190" s="108">
        <v>2022</v>
      </c>
      <c r="B190" s="108">
        <v>288</v>
      </c>
      <c r="C190" s="109" t="s">
        <v>397</v>
      </c>
      <c r="D190" s="208" t="s">
        <v>721</v>
      </c>
      <c r="E190" s="109" t="s">
        <v>716</v>
      </c>
      <c r="F190" s="209" t="s">
        <v>722</v>
      </c>
      <c r="G190" s="112">
        <v>104.62</v>
      </c>
      <c r="H190" s="112">
        <v>18.87</v>
      </c>
      <c r="I190" s="107" t="s">
        <v>118</v>
      </c>
      <c r="J190" s="112">
        <f t="shared" si="8"/>
        <v>85.75</v>
      </c>
      <c r="K190" s="210" t="s">
        <v>322</v>
      </c>
      <c r="L190" s="108">
        <v>2022</v>
      </c>
      <c r="M190" s="108">
        <v>3650</v>
      </c>
      <c r="N190" s="109" t="s">
        <v>422</v>
      </c>
      <c r="O190" s="111" t="s">
        <v>324</v>
      </c>
      <c r="P190" s="109" t="s">
        <v>325</v>
      </c>
      <c r="Q190" s="109" t="s">
        <v>326</v>
      </c>
      <c r="R190" s="108">
        <v>3</v>
      </c>
      <c r="S190" s="111" t="s">
        <v>122</v>
      </c>
      <c r="T190" s="108">
        <v>1080102</v>
      </c>
      <c r="U190" s="108">
        <v>2770</v>
      </c>
      <c r="V190" s="108">
        <v>1170</v>
      </c>
      <c r="W190" s="108">
        <v>3</v>
      </c>
      <c r="X190" s="113">
        <v>2022</v>
      </c>
      <c r="Y190" s="113">
        <v>115</v>
      </c>
      <c r="Z190" s="113">
        <v>6</v>
      </c>
      <c r="AA190" s="114" t="s">
        <v>533</v>
      </c>
      <c r="AB190" s="108">
        <v>734</v>
      </c>
      <c r="AC190" s="109" t="s">
        <v>533</v>
      </c>
      <c r="AD190" s="211" t="s">
        <v>720</v>
      </c>
      <c r="AE190" s="211" t="s">
        <v>495</v>
      </c>
      <c r="AF190" s="212">
        <f t="shared" si="9"/>
        <v>-40</v>
      </c>
      <c r="AG190" s="213">
        <f t="shared" si="10"/>
        <v>85.75</v>
      </c>
      <c r="AH190" s="214">
        <f t="shared" si="11"/>
        <v>-3430</v>
      </c>
      <c r="AI190" s="215" t="s">
        <v>127</v>
      </c>
    </row>
    <row r="191" spans="1:35" ht="15">
      <c r="A191" s="108">
        <v>2022</v>
      </c>
      <c r="B191" s="108">
        <v>289</v>
      </c>
      <c r="C191" s="109" t="s">
        <v>397</v>
      </c>
      <c r="D191" s="208" t="s">
        <v>723</v>
      </c>
      <c r="E191" s="109" t="s">
        <v>716</v>
      </c>
      <c r="F191" s="209" t="s">
        <v>724</v>
      </c>
      <c r="G191" s="112">
        <v>34.53</v>
      </c>
      <c r="H191" s="112">
        <v>6.23</v>
      </c>
      <c r="I191" s="107" t="s">
        <v>118</v>
      </c>
      <c r="J191" s="112">
        <f t="shared" si="8"/>
        <v>28.3</v>
      </c>
      <c r="K191" s="210" t="s">
        <v>330</v>
      </c>
      <c r="L191" s="108">
        <v>2022</v>
      </c>
      <c r="M191" s="108">
        <v>3670</v>
      </c>
      <c r="N191" s="109" t="s">
        <v>422</v>
      </c>
      <c r="O191" s="111" t="s">
        <v>324</v>
      </c>
      <c r="P191" s="109" t="s">
        <v>325</v>
      </c>
      <c r="Q191" s="109" t="s">
        <v>326</v>
      </c>
      <c r="R191" s="108">
        <v>3</v>
      </c>
      <c r="S191" s="111" t="s">
        <v>122</v>
      </c>
      <c r="T191" s="108">
        <v>1010202</v>
      </c>
      <c r="U191" s="108">
        <v>130</v>
      </c>
      <c r="V191" s="108">
        <v>130</v>
      </c>
      <c r="W191" s="108">
        <v>1</v>
      </c>
      <c r="X191" s="113">
        <v>2022</v>
      </c>
      <c r="Y191" s="113">
        <v>118</v>
      </c>
      <c r="Z191" s="113">
        <v>11</v>
      </c>
      <c r="AA191" s="114" t="s">
        <v>533</v>
      </c>
      <c r="AB191" s="108">
        <v>733</v>
      </c>
      <c r="AC191" s="109" t="s">
        <v>533</v>
      </c>
      <c r="AD191" s="211" t="s">
        <v>725</v>
      </c>
      <c r="AE191" s="211" t="s">
        <v>495</v>
      </c>
      <c r="AF191" s="212">
        <f t="shared" si="9"/>
        <v>-41</v>
      </c>
      <c r="AG191" s="213">
        <f t="shared" si="10"/>
        <v>28.3</v>
      </c>
      <c r="AH191" s="214">
        <f t="shared" si="11"/>
        <v>-1160.3</v>
      </c>
      <c r="AI191" s="215" t="s">
        <v>127</v>
      </c>
    </row>
    <row r="192" spans="1:35" ht="15">
      <c r="A192" s="108">
        <v>2022</v>
      </c>
      <c r="B192" s="108">
        <v>290</v>
      </c>
      <c r="C192" s="109" t="s">
        <v>397</v>
      </c>
      <c r="D192" s="208" t="s">
        <v>726</v>
      </c>
      <c r="E192" s="109" t="s">
        <v>716</v>
      </c>
      <c r="F192" s="209" t="s">
        <v>727</v>
      </c>
      <c r="G192" s="112">
        <v>331.99</v>
      </c>
      <c r="H192" s="112">
        <v>59.87</v>
      </c>
      <c r="I192" s="107" t="s">
        <v>118</v>
      </c>
      <c r="J192" s="112">
        <f t="shared" si="8"/>
        <v>272.12</v>
      </c>
      <c r="K192" s="210" t="s">
        <v>330</v>
      </c>
      <c r="L192" s="108">
        <v>2022</v>
      </c>
      <c r="M192" s="108">
        <v>3649</v>
      </c>
      <c r="N192" s="109" t="s">
        <v>422</v>
      </c>
      <c r="O192" s="111" t="s">
        <v>324</v>
      </c>
      <c r="P192" s="109" t="s">
        <v>325</v>
      </c>
      <c r="Q192" s="109" t="s">
        <v>326</v>
      </c>
      <c r="R192" s="108">
        <v>3</v>
      </c>
      <c r="S192" s="111" t="s">
        <v>122</v>
      </c>
      <c r="T192" s="108">
        <v>1010202</v>
      </c>
      <c r="U192" s="108">
        <v>130</v>
      </c>
      <c r="V192" s="108">
        <v>130</v>
      </c>
      <c r="W192" s="108">
        <v>1</v>
      </c>
      <c r="X192" s="113">
        <v>2022</v>
      </c>
      <c r="Y192" s="113">
        <v>118</v>
      </c>
      <c r="Z192" s="113">
        <v>9</v>
      </c>
      <c r="AA192" s="114" t="s">
        <v>533</v>
      </c>
      <c r="AB192" s="108">
        <v>732</v>
      </c>
      <c r="AC192" s="109" t="s">
        <v>533</v>
      </c>
      <c r="AD192" s="211" t="s">
        <v>720</v>
      </c>
      <c r="AE192" s="211" t="s">
        <v>495</v>
      </c>
      <c r="AF192" s="212">
        <f t="shared" si="9"/>
        <v>-40</v>
      </c>
      <c r="AG192" s="213">
        <f t="shared" si="10"/>
        <v>272.12</v>
      </c>
      <c r="AH192" s="214">
        <f t="shared" si="11"/>
        <v>-10884.8</v>
      </c>
      <c r="AI192" s="215" t="s">
        <v>127</v>
      </c>
    </row>
    <row r="193" spans="1:35" ht="15">
      <c r="A193" s="108">
        <v>2022</v>
      </c>
      <c r="B193" s="108">
        <v>291</v>
      </c>
      <c r="C193" s="109" t="s">
        <v>397</v>
      </c>
      <c r="D193" s="208" t="s">
        <v>728</v>
      </c>
      <c r="E193" s="109" t="s">
        <v>355</v>
      </c>
      <c r="F193" s="209" t="s">
        <v>729</v>
      </c>
      <c r="G193" s="112">
        <v>31.42</v>
      </c>
      <c r="H193" s="112">
        <v>5.67</v>
      </c>
      <c r="I193" s="107" t="s">
        <v>118</v>
      </c>
      <c r="J193" s="112">
        <f t="shared" si="8"/>
        <v>25.75</v>
      </c>
      <c r="K193" s="210" t="s">
        <v>194</v>
      </c>
      <c r="L193" s="108">
        <v>2022</v>
      </c>
      <c r="M193" s="108">
        <v>3746</v>
      </c>
      <c r="N193" s="109" t="s">
        <v>415</v>
      </c>
      <c r="O193" s="111" t="s">
        <v>196</v>
      </c>
      <c r="P193" s="109" t="s">
        <v>197</v>
      </c>
      <c r="Q193" s="109" t="s">
        <v>197</v>
      </c>
      <c r="R193" s="108">
        <v>3</v>
      </c>
      <c r="S193" s="111" t="s">
        <v>122</v>
      </c>
      <c r="T193" s="108">
        <v>1080102</v>
      </c>
      <c r="U193" s="108">
        <v>2770</v>
      </c>
      <c r="V193" s="108">
        <v>1180</v>
      </c>
      <c r="W193" s="108">
        <v>1</v>
      </c>
      <c r="X193" s="113">
        <v>2022</v>
      </c>
      <c r="Y193" s="113">
        <v>136</v>
      </c>
      <c r="Z193" s="113">
        <v>2</v>
      </c>
      <c r="AA193" s="114" t="s">
        <v>533</v>
      </c>
      <c r="AB193" s="108">
        <v>736</v>
      </c>
      <c r="AC193" s="109" t="s">
        <v>533</v>
      </c>
      <c r="AD193" s="211" t="s">
        <v>730</v>
      </c>
      <c r="AE193" s="211" t="s">
        <v>495</v>
      </c>
      <c r="AF193" s="212">
        <f t="shared" si="9"/>
        <v>-42</v>
      </c>
      <c r="AG193" s="213">
        <f t="shared" si="10"/>
        <v>25.75</v>
      </c>
      <c r="AH193" s="214">
        <f t="shared" si="11"/>
        <v>-1081.5</v>
      </c>
      <c r="AI193" s="215" t="s">
        <v>127</v>
      </c>
    </row>
    <row r="194" spans="1:35" ht="15">
      <c r="A194" s="108">
        <v>2022</v>
      </c>
      <c r="B194" s="108">
        <v>292</v>
      </c>
      <c r="C194" s="109" t="s">
        <v>397</v>
      </c>
      <c r="D194" s="208" t="s">
        <v>731</v>
      </c>
      <c r="E194" s="109" t="s">
        <v>716</v>
      </c>
      <c r="F194" s="209" t="s">
        <v>732</v>
      </c>
      <c r="G194" s="112">
        <v>306.63</v>
      </c>
      <c r="H194" s="112">
        <v>55.29</v>
      </c>
      <c r="I194" s="107" t="s">
        <v>118</v>
      </c>
      <c r="J194" s="112">
        <f t="shared" si="8"/>
        <v>251.34</v>
      </c>
      <c r="K194" s="210" t="s">
        <v>202</v>
      </c>
      <c r="L194" s="108">
        <v>2022</v>
      </c>
      <c r="M194" s="108">
        <v>3751</v>
      </c>
      <c r="N194" s="109" t="s">
        <v>415</v>
      </c>
      <c r="O194" s="111" t="s">
        <v>431</v>
      </c>
      <c r="P194" s="109" t="s">
        <v>432</v>
      </c>
      <c r="Q194" s="109" t="s">
        <v>432</v>
      </c>
      <c r="R194" s="108">
        <v>1</v>
      </c>
      <c r="S194" s="111" t="s">
        <v>203</v>
      </c>
      <c r="T194" s="108">
        <v>1010203</v>
      </c>
      <c r="U194" s="108">
        <v>140</v>
      </c>
      <c r="V194" s="108">
        <v>130</v>
      </c>
      <c r="W194" s="108">
        <v>13</v>
      </c>
      <c r="X194" s="113">
        <v>2022</v>
      </c>
      <c r="Y194" s="113">
        <v>102</v>
      </c>
      <c r="Z194" s="113">
        <v>0</v>
      </c>
      <c r="AA194" s="114" t="s">
        <v>533</v>
      </c>
      <c r="AB194" s="108">
        <v>727</v>
      </c>
      <c r="AC194" s="109" t="s">
        <v>533</v>
      </c>
      <c r="AD194" s="211" t="s">
        <v>733</v>
      </c>
      <c r="AE194" s="211" t="s">
        <v>495</v>
      </c>
      <c r="AF194" s="212">
        <f t="shared" si="9"/>
        <v>-44</v>
      </c>
      <c r="AG194" s="213">
        <f t="shared" si="10"/>
        <v>251.34</v>
      </c>
      <c r="AH194" s="214">
        <f t="shared" si="11"/>
        <v>-11058.960000000001</v>
      </c>
      <c r="AI194" s="215" t="s">
        <v>127</v>
      </c>
    </row>
    <row r="195" spans="1:35" ht="120">
      <c r="A195" s="108">
        <v>2022</v>
      </c>
      <c r="B195" s="108">
        <v>294</v>
      </c>
      <c r="C195" s="109" t="s">
        <v>734</v>
      </c>
      <c r="D195" s="208" t="s">
        <v>735</v>
      </c>
      <c r="E195" s="109" t="s">
        <v>361</v>
      </c>
      <c r="F195" s="216" t="s">
        <v>736</v>
      </c>
      <c r="G195" s="112">
        <v>501.01</v>
      </c>
      <c r="H195" s="112">
        <v>90.35</v>
      </c>
      <c r="I195" s="107" t="s">
        <v>118</v>
      </c>
      <c r="J195" s="112">
        <f t="shared" si="8"/>
        <v>410.65999999999997</v>
      </c>
      <c r="K195" s="210" t="s">
        <v>123</v>
      </c>
      <c r="L195" s="108">
        <v>2022</v>
      </c>
      <c r="M195" s="108">
        <v>3738</v>
      </c>
      <c r="N195" s="109" t="s">
        <v>415</v>
      </c>
      <c r="O195" s="111" t="s">
        <v>189</v>
      </c>
      <c r="P195" s="109" t="s">
        <v>190</v>
      </c>
      <c r="Q195" s="109" t="s">
        <v>190</v>
      </c>
      <c r="R195" s="108">
        <v>3</v>
      </c>
      <c r="S195" s="111" t="s">
        <v>122</v>
      </c>
      <c r="T195" s="108">
        <v>1030103</v>
      </c>
      <c r="U195" s="108">
        <v>1130</v>
      </c>
      <c r="V195" s="108">
        <v>590</v>
      </c>
      <c r="W195" s="108">
        <v>99</v>
      </c>
      <c r="X195" s="113">
        <v>2022</v>
      </c>
      <c r="Y195" s="113">
        <v>111</v>
      </c>
      <c r="Z195" s="113">
        <v>0</v>
      </c>
      <c r="AA195" s="114" t="s">
        <v>533</v>
      </c>
      <c r="AB195" s="108">
        <v>730</v>
      </c>
      <c r="AC195" s="109" t="s">
        <v>533</v>
      </c>
      <c r="AD195" s="211" t="s">
        <v>730</v>
      </c>
      <c r="AE195" s="211" t="s">
        <v>495</v>
      </c>
      <c r="AF195" s="212">
        <f t="shared" si="9"/>
        <v>-42</v>
      </c>
      <c r="AG195" s="213">
        <f t="shared" si="10"/>
        <v>410.65999999999997</v>
      </c>
      <c r="AH195" s="214">
        <f t="shared" si="11"/>
        <v>-17247.719999999998</v>
      </c>
      <c r="AI195" s="215" t="s">
        <v>127</v>
      </c>
    </row>
    <row r="196" spans="1:35" ht="108">
      <c r="A196" s="108">
        <v>2022</v>
      </c>
      <c r="B196" s="108">
        <v>295</v>
      </c>
      <c r="C196" s="109" t="s">
        <v>734</v>
      </c>
      <c r="D196" s="208" t="s">
        <v>737</v>
      </c>
      <c r="E196" s="109" t="s">
        <v>361</v>
      </c>
      <c r="F196" s="216" t="s">
        <v>201</v>
      </c>
      <c r="G196" s="112">
        <v>354.81</v>
      </c>
      <c r="H196" s="112">
        <v>63.98</v>
      </c>
      <c r="I196" s="107" t="s">
        <v>118</v>
      </c>
      <c r="J196" s="112">
        <f t="shared" si="8"/>
        <v>290.83</v>
      </c>
      <c r="K196" s="210" t="s">
        <v>202</v>
      </c>
      <c r="L196" s="108">
        <v>2022</v>
      </c>
      <c r="M196" s="108">
        <v>3748</v>
      </c>
      <c r="N196" s="109" t="s">
        <v>415</v>
      </c>
      <c r="O196" s="111" t="s">
        <v>189</v>
      </c>
      <c r="P196" s="109" t="s">
        <v>190</v>
      </c>
      <c r="Q196" s="109" t="s">
        <v>190</v>
      </c>
      <c r="R196" s="108">
        <v>1</v>
      </c>
      <c r="S196" s="111" t="s">
        <v>203</v>
      </c>
      <c r="T196" s="108">
        <v>1010203</v>
      </c>
      <c r="U196" s="108">
        <v>140</v>
      </c>
      <c r="V196" s="108">
        <v>130</v>
      </c>
      <c r="W196" s="108">
        <v>13</v>
      </c>
      <c r="X196" s="113">
        <v>2022</v>
      </c>
      <c r="Y196" s="113">
        <v>102</v>
      </c>
      <c r="Z196" s="113">
        <v>0</v>
      </c>
      <c r="AA196" s="114" t="s">
        <v>533</v>
      </c>
      <c r="AB196" s="108">
        <v>722</v>
      </c>
      <c r="AC196" s="109" t="s">
        <v>533</v>
      </c>
      <c r="AD196" s="211" t="s">
        <v>730</v>
      </c>
      <c r="AE196" s="211" t="s">
        <v>495</v>
      </c>
      <c r="AF196" s="212">
        <f t="shared" si="9"/>
        <v>-42</v>
      </c>
      <c r="AG196" s="213">
        <f t="shared" si="10"/>
        <v>290.83</v>
      </c>
      <c r="AH196" s="214">
        <f t="shared" si="11"/>
        <v>-12214.859999999999</v>
      </c>
      <c r="AI196" s="215" t="s">
        <v>127</v>
      </c>
    </row>
    <row r="197" spans="1:35" ht="108">
      <c r="A197" s="108">
        <v>2022</v>
      </c>
      <c r="B197" s="108">
        <v>296</v>
      </c>
      <c r="C197" s="109" t="s">
        <v>734</v>
      </c>
      <c r="D197" s="208" t="s">
        <v>738</v>
      </c>
      <c r="E197" s="109" t="s">
        <v>361</v>
      </c>
      <c r="F197" s="216" t="s">
        <v>201</v>
      </c>
      <c r="G197" s="112">
        <v>50.84</v>
      </c>
      <c r="H197" s="112">
        <v>9.17</v>
      </c>
      <c r="I197" s="107" t="s">
        <v>118</v>
      </c>
      <c r="J197" s="112">
        <f t="shared" si="8"/>
        <v>41.67</v>
      </c>
      <c r="K197" s="210" t="s">
        <v>202</v>
      </c>
      <c r="L197" s="108">
        <v>2022</v>
      </c>
      <c r="M197" s="108">
        <v>3749</v>
      </c>
      <c r="N197" s="109" t="s">
        <v>415</v>
      </c>
      <c r="O197" s="111" t="s">
        <v>189</v>
      </c>
      <c r="P197" s="109" t="s">
        <v>190</v>
      </c>
      <c r="Q197" s="109" t="s">
        <v>190</v>
      </c>
      <c r="R197" s="108">
        <v>1</v>
      </c>
      <c r="S197" s="111" t="s">
        <v>203</v>
      </c>
      <c r="T197" s="108">
        <v>1040203</v>
      </c>
      <c r="U197" s="108">
        <v>1570</v>
      </c>
      <c r="V197" s="108">
        <v>690</v>
      </c>
      <c r="W197" s="108">
        <v>5</v>
      </c>
      <c r="X197" s="113">
        <v>2022</v>
      </c>
      <c r="Y197" s="113">
        <v>103</v>
      </c>
      <c r="Z197" s="113">
        <v>0</v>
      </c>
      <c r="AA197" s="114" t="s">
        <v>533</v>
      </c>
      <c r="AB197" s="108">
        <v>723</v>
      </c>
      <c r="AC197" s="109" t="s">
        <v>533</v>
      </c>
      <c r="AD197" s="211" t="s">
        <v>730</v>
      </c>
      <c r="AE197" s="211" t="s">
        <v>495</v>
      </c>
      <c r="AF197" s="212">
        <f t="shared" si="9"/>
        <v>-42</v>
      </c>
      <c r="AG197" s="213">
        <f t="shared" si="10"/>
        <v>41.67</v>
      </c>
      <c r="AH197" s="214">
        <f t="shared" si="11"/>
        <v>-1750.14</v>
      </c>
      <c r="AI197" s="215" t="s">
        <v>127</v>
      </c>
    </row>
    <row r="198" spans="1:35" ht="108">
      <c r="A198" s="108">
        <v>2022</v>
      </c>
      <c r="B198" s="108">
        <v>297</v>
      </c>
      <c r="C198" s="109" t="s">
        <v>734</v>
      </c>
      <c r="D198" s="208" t="s">
        <v>739</v>
      </c>
      <c r="E198" s="109" t="s">
        <v>361</v>
      </c>
      <c r="F198" s="216" t="s">
        <v>201</v>
      </c>
      <c r="G198" s="112">
        <v>50.84</v>
      </c>
      <c r="H198" s="112">
        <v>9.17</v>
      </c>
      <c r="I198" s="107" t="s">
        <v>118</v>
      </c>
      <c r="J198" s="112">
        <f t="shared" si="8"/>
        <v>41.67</v>
      </c>
      <c r="K198" s="210" t="s">
        <v>202</v>
      </c>
      <c r="L198" s="108">
        <v>2022</v>
      </c>
      <c r="M198" s="108">
        <v>3739</v>
      </c>
      <c r="N198" s="109" t="s">
        <v>415</v>
      </c>
      <c r="O198" s="111" t="s">
        <v>189</v>
      </c>
      <c r="P198" s="109" t="s">
        <v>190</v>
      </c>
      <c r="Q198" s="109" t="s">
        <v>190</v>
      </c>
      <c r="R198" s="108">
        <v>1</v>
      </c>
      <c r="S198" s="111" t="s">
        <v>203</v>
      </c>
      <c r="T198" s="108">
        <v>1040303</v>
      </c>
      <c r="U198" s="108">
        <v>1680</v>
      </c>
      <c r="V198" s="108">
        <v>720</v>
      </c>
      <c r="W198" s="108">
        <v>4</v>
      </c>
      <c r="X198" s="113">
        <v>2022</v>
      </c>
      <c r="Y198" s="113">
        <v>104</v>
      </c>
      <c r="Z198" s="113">
        <v>0</v>
      </c>
      <c r="AA198" s="114" t="s">
        <v>533</v>
      </c>
      <c r="AB198" s="108">
        <v>726</v>
      </c>
      <c r="AC198" s="109" t="s">
        <v>533</v>
      </c>
      <c r="AD198" s="211" t="s">
        <v>730</v>
      </c>
      <c r="AE198" s="211" t="s">
        <v>495</v>
      </c>
      <c r="AF198" s="212">
        <f t="shared" si="9"/>
        <v>-42</v>
      </c>
      <c r="AG198" s="213">
        <f t="shared" si="10"/>
        <v>41.67</v>
      </c>
      <c r="AH198" s="214">
        <f t="shared" si="11"/>
        <v>-1750.14</v>
      </c>
      <c r="AI198" s="215" t="s">
        <v>127</v>
      </c>
    </row>
    <row r="199" spans="1:35" ht="120">
      <c r="A199" s="108">
        <v>2022</v>
      </c>
      <c r="B199" s="108">
        <v>298</v>
      </c>
      <c r="C199" s="109" t="s">
        <v>734</v>
      </c>
      <c r="D199" s="208" t="s">
        <v>740</v>
      </c>
      <c r="E199" s="109" t="s">
        <v>361</v>
      </c>
      <c r="F199" s="216" t="s">
        <v>741</v>
      </c>
      <c r="G199" s="112">
        <v>270.47</v>
      </c>
      <c r="H199" s="112">
        <v>48.77</v>
      </c>
      <c r="I199" s="107" t="s">
        <v>118</v>
      </c>
      <c r="J199" s="112">
        <f t="shared" si="8"/>
        <v>221.70000000000002</v>
      </c>
      <c r="K199" s="210" t="s">
        <v>123</v>
      </c>
      <c r="L199" s="108">
        <v>2022</v>
      </c>
      <c r="M199" s="108">
        <v>3750</v>
      </c>
      <c r="N199" s="109" t="s">
        <v>415</v>
      </c>
      <c r="O199" s="111" t="s">
        <v>189</v>
      </c>
      <c r="P199" s="109" t="s">
        <v>190</v>
      </c>
      <c r="Q199" s="109" t="s">
        <v>190</v>
      </c>
      <c r="R199" s="108">
        <v>1</v>
      </c>
      <c r="S199" s="111" t="s">
        <v>203</v>
      </c>
      <c r="T199" s="108">
        <v>1040203</v>
      </c>
      <c r="U199" s="108">
        <v>1570</v>
      </c>
      <c r="V199" s="108">
        <v>690</v>
      </c>
      <c r="W199" s="108">
        <v>9</v>
      </c>
      <c r="X199" s="113">
        <v>2022</v>
      </c>
      <c r="Y199" s="113">
        <v>478</v>
      </c>
      <c r="Z199" s="113">
        <v>0</v>
      </c>
      <c r="AA199" s="114" t="s">
        <v>533</v>
      </c>
      <c r="AB199" s="108">
        <v>724</v>
      </c>
      <c r="AC199" s="109" t="s">
        <v>533</v>
      </c>
      <c r="AD199" s="211" t="s">
        <v>742</v>
      </c>
      <c r="AE199" s="211" t="s">
        <v>495</v>
      </c>
      <c r="AF199" s="212">
        <f t="shared" si="9"/>
        <v>-43</v>
      </c>
      <c r="AG199" s="213">
        <f t="shared" si="10"/>
        <v>221.70000000000002</v>
      </c>
      <c r="AH199" s="214">
        <f t="shared" si="11"/>
        <v>-9533.1</v>
      </c>
      <c r="AI199" s="215" t="s">
        <v>127</v>
      </c>
    </row>
    <row r="200" spans="1:35" ht="120">
      <c r="A200" s="108">
        <v>2022</v>
      </c>
      <c r="B200" s="108">
        <v>299</v>
      </c>
      <c r="C200" s="109" t="s">
        <v>734</v>
      </c>
      <c r="D200" s="208" t="s">
        <v>743</v>
      </c>
      <c r="E200" s="109" t="s">
        <v>361</v>
      </c>
      <c r="F200" s="216" t="s">
        <v>741</v>
      </c>
      <c r="G200" s="112">
        <v>150</v>
      </c>
      <c r="H200" s="112">
        <v>27.05</v>
      </c>
      <c r="I200" s="107" t="s">
        <v>118</v>
      </c>
      <c r="J200" s="112">
        <f>IF(I200="SI",G200-H200,G200)</f>
        <v>122.95</v>
      </c>
      <c r="K200" s="210" t="s">
        <v>744</v>
      </c>
      <c r="L200" s="108">
        <v>2022</v>
      </c>
      <c r="M200" s="108">
        <v>3725</v>
      </c>
      <c r="N200" s="109" t="s">
        <v>415</v>
      </c>
      <c r="O200" s="111" t="s">
        <v>189</v>
      </c>
      <c r="P200" s="109" t="s">
        <v>190</v>
      </c>
      <c r="Q200" s="109" t="s">
        <v>190</v>
      </c>
      <c r="R200" s="108">
        <v>1</v>
      </c>
      <c r="S200" s="111" t="s">
        <v>203</v>
      </c>
      <c r="T200" s="108">
        <v>1040303</v>
      </c>
      <c r="U200" s="108">
        <v>1680</v>
      </c>
      <c r="V200" s="108">
        <v>720</v>
      </c>
      <c r="W200" s="108">
        <v>6</v>
      </c>
      <c r="X200" s="113">
        <v>2022</v>
      </c>
      <c r="Y200" s="113">
        <v>479</v>
      </c>
      <c r="Z200" s="113">
        <v>0</v>
      </c>
      <c r="AA200" s="114" t="s">
        <v>123</v>
      </c>
      <c r="AB200" s="108">
        <v>728</v>
      </c>
      <c r="AC200" s="109" t="s">
        <v>533</v>
      </c>
      <c r="AD200" s="211" t="s">
        <v>725</v>
      </c>
      <c r="AE200" s="211" t="s">
        <v>495</v>
      </c>
      <c r="AF200" s="212">
        <f>AE200-AD200</f>
        <v>-41</v>
      </c>
      <c r="AG200" s="213">
        <f aca="true" t="shared" si="12" ref="AG200:AG221">IF(AI200="SI",0,J200)</f>
        <v>122.95</v>
      </c>
      <c r="AH200" s="214">
        <f>AG200*AF200</f>
        <v>-5040.95</v>
      </c>
      <c r="AI200" s="215" t="s">
        <v>127</v>
      </c>
    </row>
    <row r="201" spans="1:35" ht="120">
      <c r="A201" s="108">
        <v>2022</v>
      </c>
      <c r="B201" s="108">
        <v>299</v>
      </c>
      <c r="C201" s="109" t="s">
        <v>734</v>
      </c>
      <c r="D201" s="208" t="s">
        <v>743</v>
      </c>
      <c r="E201" s="109" t="s">
        <v>361</v>
      </c>
      <c r="F201" s="216" t="s">
        <v>741</v>
      </c>
      <c r="G201" s="112">
        <v>113.52</v>
      </c>
      <c r="H201" s="112">
        <v>20.47</v>
      </c>
      <c r="I201" s="107" t="s">
        <v>118</v>
      </c>
      <c r="J201" s="112">
        <f>IF(I201="SI",G201-H201,G201)</f>
        <v>93.05</v>
      </c>
      <c r="K201" s="210" t="s">
        <v>744</v>
      </c>
      <c r="L201" s="108">
        <v>2022</v>
      </c>
      <c r="M201" s="108">
        <v>3725</v>
      </c>
      <c r="N201" s="109" t="s">
        <v>415</v>
      </c>
      <c r="O201" s="111" t="s">
        <v>189</v>
      </c>
      <c r="P201" s="109" t="s">
        <v>190</v>
      </c>
      <c r="Q201" s="109" t="s">
        <v>190</v>
      </c>
      <c r="R201" s="108">
        <v>1</v>
      </c>
      <c r="S201" s="111" t="s">
        <v>203</v>
      </c>
      <c r="T201" s="108">
        <v>1040203</v>
      </c>
      <c r="U201" s="108">
        <v>1570</v>
      </c>
      <c r="V201" s="108">
        <v>690</v>
      </c>
      <c r="W201" s="108">
        <v>9</v>
      </c>
      <c r="X201" s="113">
        <v>2022</v>
      </c>
      <c r="Y201" s="113">
        <v>478</v>
      </c>
      <c r="Z201" s="113">
        <v>0</v>
      </c>
      <c r="AA201" s="114" t="s">
        <v>533</v>
      </c>
      <c r="AB201" s="108">
        <v>725</v>
      </c>
      <c r="AC201" s="109" t="s">
        <v>533</v>
      </c>
      <c r="AD201" s="211" t="s">
        <v>725</v>
      </c>
      <c r="AE201" s="211" t="s">
        <v>495</v>
      </c>
      <c r="AF201" s="212">
        <f>AE201-AD201</f>
        <v>-41</v>
      </c>
      <c r="AG201" s="213">
        <f t="shared" si="12"/>
        <v>93.05</v>
      </c>
      <c r="AH201" s="214">
        <f>AG201*AF201</f>
        <v>-3815.0499999999997</v>
      </c>
      <c r="AI201" s="215" t="s">
        <v>127</v>
      </c>
    </row>
    <row r="202" spans="1:35" ht="36">
      <c r="A202" s="108">
        <v>2022</v>
      </c>
      <c r="B202" s="108">
        <v>300</v>
      </c>
      <c r="C202" s="109" t="s">
        <v>734</v>
      </c>
      <c r="D202" s="208" t="s">
        <v>745</v>
      </c>
      <c r="E202" s="109" t="s">
        <v>716</v>
      </c>
      <c r="F202" s="216" t="s">
        <v>732</v>
      </c>
      <c r="G202" s="112">
        <v>46.85</v>
      </c>
      <c r="H202" s="112">
        <v>8.45</v>
      </c>
      <c r="I202" s="107" t="s">
        <v>118</v>
      </c>
      <c r="J202" s="112">
        <f>IF(I202="SI",G202-H202,G202)</f>
        <v>38.400000000000006</v>
      </c>
      <c r="K202" s="210" t="s">
        <v>202</v>
      </c>
      <c r="L202" s="108">
        <v>2022</v>
      </c>
      <c r="M202" s="108">
        <v>3752</v>
      </c>
      <c r="N202" s="109" t="s">
        <v>415</v>
      </c>
      <c r="O202" s="111" t="s">
        <v>431</v>
      </c>
      <c r="P202" s="109" t="s">
        <v>432</v>
      </c>
      <c r="Q202" s="109" t="s">
        <v>432</v>
      </c>
      <c r="R202" s="108">
        <v>1</v>
      </c>
      <c r="S202" s="111" t="s">
        <v>203</v>
      </c>
      <c r="T202" s="108">
        <v>1010203</v>
      </c>
      <c r="U202" s="108">
        <v>140</v>
      </c>
      <c r="V202" s="108">
        <v>130</v>
      </c>
      <c r="W202" s="108">
        <v>13</v>
      </c>
      <c r="X202" s="113">
        <v>2022</v>
      </c>
      <c r="Y202" s="113">
        <v>102</v>
      </c>
      <c r="Z202" s="113">
        <v>0</v>
      </c>
      <c r="AA202" s="114" t="s">
        <v>533</v>
      </c>
      <c r="AB202" s="108">
        <v>727</v>
      </c>
      <c r="AC202" s="109" t="s">
        <v>533</v>
      </c>
      <c r="AD202" s="211" t="s">
        <v>733</v>
      </c>
      <c r="AE202" s="211" t="s">
        <v>495</v>
      </c>
      <c r="AF202" s="212">
        <f>AE202-AD202</f>
        <v>-44</v>
      </c>
      <c r="AG202" s="213">
        <f t="shared" si="12"/>
        <v>38.400000000000006</v>
      </c>
      <c r="AH202" s="214">
        <f>AG202*AF202</f>
        <v>-1689.6000000000004</v>
      </c>
      <c r="AI202" s="215" t="s">
        <v>127</v>
      </c>
    </row>
    <row r="203" spans="1:35" ht="36">
      <c r="A203" s="108">
        <v>2022</v>
      </c>
      <c r="B203" s="108">
        <v>301</v>
      </c>
      <c r="C203" s="109" t="s">
        <v>734</v>
      </c>
      <c r="D203" s="208" t="s">
        <v>746</v>
      </c>
      <c r="E203" s="109" t="s">
        <v>716</v>
      </c>
      <c r="F203" s="216" t="s">
        <v>747</v>
      </c>
      <c r="G203" s="112">
        <v>134.2</v>
      </c>
      <c r="H203" s="112">
        <v>24.2</v>
      </c>
      <c r="I203" s="107" t="s">
        <v>118</v>
      </c>
      <c r="J203" s="112">
        <f>IF(I203="SI",G203-H203,G203)</f>
        <v>109.99999999999999</v>
      </c>
      <c r="K203" s="210" t="s">
        <v>202</v>
      </c>
      <c r="L203" s="108">
        <v>2022</v>
      </c>
      <c r="M203" s="108">
        <v>3753</v>
      </c>
      <c r="N203" s="109" t="s">
        <v>415</v>
      </c>
      <c r="O203" s="111" t="s">
        <v>431</v>
      </c>
      <c r="P203" s="109" t="s">
        <v>432</v>
      </c>
      <c r="Q203" s="109" t="s">
        <v>432</v>
      </c>
      <c r="R203" s="108">
        <v>1</v>
      </c>
      <c r="S203" s="111" t="s">
        <v>203</v>
      </c>
      <c r="T203" s="108">
        <v>1010203</v>
      </c>
      <c r="U203" s="108">
        <v>140</v>
      </c>
      <c r="V203" s="108">
        <v>130</v>
      </c>
      <c r="W203" s="108">
        <v>13</v>
      </c>
      <c r="X203" s="113">
        <v>2022</v>
      </c>
      <c r="Y203" s="113">
        <v>102</v>
      </c>
      <c r="Z203" s="113">
        <v>0</v>
      </c>
      <c r="AA203" s="114" t="s">
        <v>533</v>
      </c>
      <c r="AB203" s="108">
        <v>727</v>
      </c>
      <c r="AC203" s="109" t="s">
        <v>533</v>
      </c>
      <c r="AD203" s="211" t="s">
        <v>733</v>
      </c>
      <c r="AE203" s="211" t="s">
        <v>495</v>
      </c>
      <c r="AF203" s="212">
        <f>AE203-AD203</f>
        <v>-44</v>
      </c>
      <c r="AG203" s="213">
        <f t="shared" si="12"/>
        <v>109.99999999999999</v>
      </c>
      <c r="AH203" s="214">
        <f>AG203*AF203</f>
        <v>-4839.999999999999</v>
      </c>
      <c r="AI203" s="215" t="s">
        <v>127</v>
      </c>
    </row>
    <row r="204" spans="1:35" ht="36">
      <c r="A204" s="108">
        <v>2022</v>
      </c>
      <c r="B204" s="108">
        <v>302</v>
      </c>
      <c r="C204" s="109" t="s">
        <v>734</v>
      </c>
      <c r="D204" s="208" t="s">
        <v>748</v>
      </c>
      <c r="E204" s="109" t="s">
        <v>716</v>
      </c>
      <c r="F204" s="216" t="s">
        <v>747</v>
      </c>
      <c r="G204" s="112">
        <v>179.34</v>
      </c>
      <c r="H204" s="112">
        <v>32.34</v>
      </c>
      <c r="I204" s="107" t="s">
        <v>118</v>
      </c>
      <c r="J204" s="112">
        <f>IF(I204="SI",G204-H204,G204)</f>
        <v>147</v>
      </c>
      <c r="K204" s="210" t="s">
        <v>202</v>
      </c>
      <c r="L204" s="108">
        <v>2022</v>
      </c>
      <c r="M204" s="108">
        <v>3754</v>
      </c>
      <c r="N204" s="109" t="s">
        <v>415</v>
      </c>
      <c r="O204" s="111" t="s">
        <v>431</v>
      </c>
      <c r="P204" s="109" t="s">
        <v>432</v>
      </c>
      <c r="Q204" s="109" t="s">
        <v>432</v>
      </c>
      <c r="R204" s="108">
        <v>1</v>
      </c>
      <c r="S204" s="111" t="s">
        <v>203</v>
      </c>
      <c r="T204" s="108">
        <v>1010203</v>
      </c>
      <c r="U204" s="108">
        <v>140</v>
      </c>
      <c r="V204" s="108">
        <v>130</v>
      </c>
      <c r="W204" s="108">
        <v>13</v>
      </c>
      <c r="X204" s="113">
        <v>2022</v>
      </c>
      <c r="Y204" s="113">
        <v>102</v>
      </c>
      <c r="Z204" s="113">
        <v>0</v>
      </c>
      <c r="AA204" s="114" t="s">
        <v>533</v>
      </c>
      <c r="AB204" s="108">
        <v>727</v>
      </c>
      <c r="AC204" s="109" t="s">
        <v>533</v>
      </c>
      <c r="AD204" s="211" t="s">
        <v>733</v>
      </c>
      <c r="AE204" s="211" t="s">
        <v>495</v>
      </c>
      <c r="AF204" s="212">
        <f>AE204-AD204</f>
        <v>-44</v>
      </c>
      <c r="AG204" s="213">
        <f t="shared" si="12"/>
        <v>147</v>
      </c>
      <c r="AH204" s="214">
        <f>AG204*AF204</f>
        <v>-6468</v>
      </c>
      <c r="AI204" s="215" t="s">
        <v>127</v>
      </c>
    </row>
    <row r="205" spans="1:35" ht="84">
      <c r="A205" s="108">
        <v>2022</v>
      </c>
      <c r="B205" s="108">
        <v>303</v>
      </c>
      <c r="C205" s="109" t="s">
        <v>734</v>
      </c>
      <c r="D205" s="208" t="s">
        <v>749</v>
      </c>
      <c r="E205" s="109" t="s">
        <v>422</v>
      </c>
      <c r="F205" s="216" t="s">
        <v>364</v>
      </c>
      <c r="G205" s="112">
        <v>955.5</v>
      </c>
      <c r="H205" s="112">
        <v>45.5</v>
      </c>
      <c r="I205" s="107" t="s">
        <v>118</v>
      </c>
      <c r="J205" s="112">
        <f>IF(I205="SI",G205-H205,G205)</f>
        <v>910</v>
      </c>
      <c r="K205" s="210" t="s">
        <v>365</v>
      </c>
      <c r="L205" s="108">
        <v>2022</v>
      </c>
      <c r="M205" s="108">
        <v>3747</v>
      </c>
      <c r="N205" s="109" t="s">
        <v>415</v>
      </c>
      <c r="O205" s="111" t="s">
        <v>366</v>
      </c>
      <c r="P205" s="109" t="s">
        <v>367</v>
      </c>
      <c r="Q205" s="109" t="s">
        <v>367</v>
      </c>
      <c r="R205" s="108">
        <v>2</v>
      </c>
      <c r="S205" s="111" t="s">
        <v>238</v>
      </c>
      <c r="T205" s="108">
        <v>1040203</v>
      </c>
      <c r="U205" s="108">
        <v>1570</v>
      </c>
      <c r="V205" s="108">
        <v>744</v>
      </c>
      <c r="W205" s="108">
        <v>99</v>
      </c>
      <c r="X205" s="113">
        <v>2022</v>
      </c>
      <c r="Y205" s="113">
        <v>317</v>
      </c>
      <c r="Z205" s="113">
        <v>0</v>
      </c>
      <c r="AA205" s="114" t="s">
        <v>533</v>
      </c>
      <c r="AB205" s="108">
        <v>720</v>
      </c>
      <c r="AC205" s="109" t="s">
        <v>533</v>
      </c>
      <c r="AD205" s="211" t="s">
        <v>730</v>
      </c>
      <c r="AE205" s="211" t="s">
        <v>495</v>
      </c>
      <c r="AF205" s="212">
        <f>AE205-AD205</f>
        <v>-42</v>
      </c>
      <c r="AG205" s="213">
        <f t="shared" si="12"/>
        <v>910</v>
      </c>
      <c r="AH205" s="214">
        <f>AG205*AF205</f>
        <v>-38220</v>
      </c>
      <c r="AI205" s="215" t="s">
        <v>127</v>
      </c>
    </row>
    <row r="206" spans="1:35" ht="24">
      <c r="A206" s="108">
        <v>2022</v>
      </c>
      <c r="B206" s="108">
        <v>305</v>
      </c>
      <c r="C206" s="109" t="s">
        <v>734</v>
      </c>
      <c r="D206" s="208" t="s">
        <v>750</v>
      </c>
      <c r="E206" s="109" t="s">
        <v>355</v>
      </c>
      <c r="F206" s="216" t="s">
        <v>751</v>
      </c>
      <c r="G206" s="112">
        <v>250</v>
      </c>
      <c r="H206" s="112">
        <v>0</v>
      </c>
      <c r="I206" s="107" t="s">
        <v>127</v>
      </c>
      <c r="J206" s="112">
        <f>IF(I206="SI",G206-H206,G206)</f>
        <v>250</v>
      </c>
      <c r="K206" s="210" t="s">
        <v>123</v>
      </c>
      <c r="L206" s="108">
        <v>2022</v>
      </c>
      <c r="M206" s="108">
        <v>3724</v>
      </c>
      <c r="N206" s="109" t="s">
        <v>415</v>
      </c>
      <c r="O206" s="111" t="s">
        <v>752</v>
      </c>
      <c r="P206" s="109" t="s">
        <v>753</v>
      </c>
      <c r="Q206" s="109" t="s">
        <v>753</v>
      </c>
      <c r="R206" s="108">
        <v>2</v>
      </c>
      <c r="S206" s="111" t="s">
        <v>238</v>
      </c>
      <c r="T206" s="108">
        <v>1070203</v>
      </c>
      <c r="U206" s="108">
        <v>2670</v>
      </c>
      <c r="V206" s="108">
        <v>1312</v>
      </c>
      <c r="W206" s="108">
        <v>99</v>
      </c>
      <c r="X206" s="113">
        <v>2022</v>
      </c>
      <c r="Y206" s="113">
        <v>230</v>
      </c>
      <c r="Z206" s="113">
        <v>0</v>
      </c>
      <c r="AA206" s="114" t="s">
        <v>533</v>
      </c>
      <c r="AB206" s="108">
        <v>721</v>
      </c>
      <c r="AC206" s="109" t="s">
        <v>533</v>
      </c>
      <c r="AD206" s="211" t="s">
        <v>725</v>
      </c>
      <c r="AE206" s="211" t="s">
        <v>495</v>
      </c>
      <c r="AF206" s="212">
        <f>AE206-AD206</f>
        <v>-41</v>
      </c>
      <c r="AG206" s="213">
        <f t="shared" si="12"/>
        <v>250</v>
      </c>
      <c r="AH206" s="214">
        <f>AG206*AF206</f>
        <v>-10250</v>
      </c>
      <c r="AI206" s="215" t="s">
        <v>127</v>
      </c>
    </row>
    <row r="207" spans="1:35" ht="15">
      <c r="A207" s="108">
        <v>2022</v>
      </c>
      <c r="B207" s="108">
        <v>308</v>
      </c>
      <c r="C207" s="109" t="s">
        <v>734</v>
      </c>
      <c r="D207" s="208" t="s">
        <v>268</v>
      </c>
      <c r="E207" s="109" t="s">
        <v>458</v>
      </c>
      <c r="F207" s="216" t="s">
        <v>123</v>
      </c>
      <c r="G207" s="112">
        <v>1700</v>
      </c>
      <c r="H207" s="112">
        <v>0</v>
      </c>
      <c r="I207" s="107" t="s">
        <v>118</v>
      </c>
      <c r="J207" s="112">
        <f>IF(I207="SI",G207-H207,G207)</f>
        <v>1700</v>
      </c>
      <c r="K207" s="210" t="s">
        <v>492</v>
      </c>
      <c r="L207" s="108">
        <v>2022</v>
      </c>
      <c r="M207" s="108">
        <v>3651</v>
      </c>
      <c r="N207" s="109" t="s">
        <v>422</v>
      </c>
      <c r="O207" s="111" t="s">
        <v>754</v>
      </c>
      <c r="P207" s="109" t="s">
        <v>590</v>
      </c>
      <c r="Q207" s="109" t="s">
        <v>755</v>
      </c>
      <c r="R207" s="108">
        <v>3</v>
      </c>
      <c r="S207" s="111" t="s">
        <v>122</v>
      </c>
      <c r="T207" s="108">
        <v>2010505</v>
      </c>
      <c r="U207" s="108">
        <v>6170</v>
      </c>
      <c r="V207" s="108">
        <v>1533</v>
      </c>
      <c r="W207" s="108">
        <v>99</v>
      </c>
      <c r="X207" s="113">
        <v>2022</v>
      </c>
      <c r="Y207" s="113">
        <v>17</v>
      </c>
      <c r="Z207" s="113">
        <v>0</v>
      </c>
      <c r="AA207" s="114" t="s">
        <v>533</v>
      </c>
      <c r="AB207" s="108">
        <v>739</v>
      </c>
      <c r="AC207" s="109" t="s">
        <v>533</v>
      </c>
      <c r="AD207" s="211" t="s">
        <v>720</v>
      </c>
      <c r="AE207" s="211" t="s">
        <v>495</v>
      </c>
      <c r="AF207" s="212">
        <f>AE207-AD207</f>
        <v>-40</v>
      </c>
      <c r="AG207" s="213">
        <f t="shared" si="12"/>
        <v>1700</v>
      </c>
      <c r="AH207" s="214">
        <f>AG207*AF207</f>
        <v>-68000</v>
      </c>
      <c r="AI207" s="215" t="s">
        <v>127</v>
      </c>
    </row>
    <row r="208" spans="1:35" ht="15">
      <c r="A208" s="108">
        <v>2022</v>
      </c>
      <c r="B208" s="108">
        <v>308</v>
      </c>
      <c r="C208" s="109" t="s">
        <v>734</v>
      </c>
      <c r="D208" s="208" t="s">
        <v>268</v>
      </c>
      <c r="E208" s="109" t="s">
        <v>458</v>
      </c>
      <c r="F208" s="216" t="s">
        <v>123</v>
      </c>
      <c r="G208" s="112">
        <v>2726.23</v>
      </c>
      <c r="H208" s="112">
        <v>0</v>
      </c>
      <c r="I208" s="107" t="s">
        <v>118</v>
      </c>
      <c r="J208" s="112">
        <f>IF(I208="SI",G208-H208,G208)</f>
        <v>2726.23</v>
      </c>
      <c r="K208" s="210" t="s">
        <v>492</v>
      </c>
      <c r="L208" s="108">
        <v>2022</v>
      </c>
      <c r="M208" s="108">
        <v>3651</v>
      </c>
      <c r="N208" s="109" t="s">
        <v>422</v>
      </c>
      <c r="O208" s="111" t="s">
        <v>754</v>
      </c>
      <c r="P208" s="109" t="s">
        <v>590</v>
      </c>
      <c r="Q208" s="109" t="s">
        <v>755</v>
      </c>
      <c r="R208" s="108">
        <v>3</v>
      </c>
      <c r="S208" s="111" t="s">
        <v>122</v>
      </c>
      <c r="T208" s="108">
        <v>2010101</v>
      </c>
      <c r="U208" s="108">
        <v>5730</v>
      </c>
      <c r="V208" s="108">
        <v>1515</v>
      </c>
      <c r="W208" s="108">
        <v>99</v>
      </c>
      <c r="X208" s="113">
        <v>2022</v>
      </c>
      <c r="Y208" s="113">
        <v>14</v>
      </c>
      <c r="Z208" s="113">
        <v>0</v>
      </c>
      <c r="AA208" s="114" t="s">
        <v>533</v>
      </c>
      <c r="AB208" s="108">
        <v>738</v>
      </c>
      <c r="AC208" s="109" t="s">
        <v>533</v>
      </c>
      <c r="AD208" s="211" t="s">
        <v>720</v>
      </c>
      <c r="AE208" s="211" t="s">
        <v>495</v>
      </c>
      <c r="AF208" s="212">
        <f>AE208-AD208</f>
        <v>-40</v>
      </c>
      <c r="AG208" s="213">
        <f t="shared" si="12"/>
        <v>2726.23</v>
      </c>
      <c r="AH208" s="214">
        <f>AG208*AF208</f>
        <v>-109049.2</v>
      </c>
      <c r="AI208" s="215" t="s">
        <v>127</v>
      </c>
    </row>
    <row r="209" spans="1:35" ht="15">
      <c r="A209" s="108">
        <v>2022</v>
      </c>
      <c r="B209" s="108">
        <v>309</v>
      </c>
      <c r="C209" s="109" t="s">
        <v>756</v>
      </c>
      <c r="D209" s="208" t="s">
        <v>757</v>
      </c>
      <c r="E209" s="109" t="s">
        <v>758</v>
      </c>
      <c r="F209" s="216" t="s">
        <v>759</v>
      </c>
      <c r="G209" s="112">
        <v>8119.2</v>
      </c>
      <c r="H209" s="112">
        <v>1464.12</v>
      </c>
      <c r="I209" s="107" t="s">
        <v>118</v>
      </c>
      <c r="J209" s="112">
        <f>IF(I209="SI",G209-H209,G209)</f>
        <v>6655.08</v>
      </c>
      <c r="K209" s="210" t="s">
        <v>246</v>
      </c>
      <c r="L209" s="108">
        <v>2022</v>
      </c>
      <c r="M209" s="108">
        <v>3919</v>
      </c>
      <c r="N209" s="109" t="s">
        <v>734</v>
      </c>
      <c r="O209" s="111" t="s">
        <v>247</v>
      </c>
      <c r="P209" s="109" t="s">
        <v>248</v>
      </c>
      <c r="Q209" s="109" t="s">
        <v>248</v>
      </c>
      <c r="R209" s="108">
        <v>3</v>
      </c>
      <c r="S209" s="111" t="s">
        <v>122</v>
      </c>
      <c r="T209" s="108">
        <v>1080203</v>
      </c>
      <c r="U209" s="108">
        <v>2890</v>
      </c>
      <c r="V209" s="108">
        <v>1220</v>
      </c>
      <c r="W209" s="108">
        <v>99</v>
      </c>
      <c r="X209" s="113">
        <v>2022</v>
      </c>
      <c r="Y209" s="113">
        <v>387</v>
      </c>
      <c r="Z209" s="113">
        <v>0</v>
      </c>
      <c r="AA209" s="114" t="s">
        <v>533</v>
      </c>
      <c r="AB209" s="108">
        <v>743</v>
      </c>
      <c r="AC209" s="109" t="s">
        <v>533</v>
      </c>
      <c r="AD209" s="211" t="s">
        <v>760</v>
      </c>
      <c r="AE209" s="211" t="s">
        <v>495</v>
      </c>
      <c r="AF209" s="212">
        <f>AE209-AD209</f>
        <v>-53</v>
      </c>
      <c r="AG209" s="213">
        <f t="shared" si="12"/>
        <v>6655.08</v>
      </c>
      <c r="AH209" s="214">
        <f>AG209*AF209</f>
        <v>-352719.24</v>
      </c>
      <c r="AI209" s="215" t="s">
        <v>127</v>
      </c>
    </row>
    <row r="210" spans="1:35" ht="60">
      <c r="A210" s="108">
        <v>2022</v>
      </c>
      <c r="B210" s="108">
        <v>310</v>
      </c>
      <c r="C210" s="109" t="s">
        <v>756</v>
      </c>
      <c r="D210" s="208" t="s">
        <v>761</v>
      </c>
      <c r="E210" s="109" t="s">
        <v>758</v>
      </c>
      <c r="F210" s="216" t="s">
        <v>762</v>
      </c>
      <c r="G210" s="112">
        <v>24.77</v>
      </c>
      <c r="H210" s="112">
        <v>4.47</v>
      </c>
      <c r="I210" s="107" t="s">
        <v>118</v>
      </c>
      <c r="J210" s="112">
        <f>IF(I210="SI",G210-H210,G210)</f>
        <v>20.3</v>
      </c>
      <c r="K210" s="210" t="s">
        <v>246</v>
      </c>
      <c r="L210" s="108">
        <v>2022</v>
      </c>
      <c r="M210" s="108">
        <v>3926</v>
      </c>
      <c r="N210" s="109" t="s">
        <v>734</v>
      </c>
      <c r="O210" s="111" t="s">
        <v>247</v>
      </c>
      <c r="P210" s="109" t="s">
        <v>248</v>
      </c>
      <c r="Q210" s="109" t="s">
        <v>248</v>
      </c>
      <c r="R210" s="108">
        <v>3</v>
      </c>
      <c r="S210" s="111" t="s">
        <v>122</v>
      </c>
      <c r="T210" s="108">
        <v>1010203</v>
      </c>
      <c r="U210" s="108">
        <v>140</v>
      </c>
      <c r="V210" s="108">
        <v>130</v>
      </c>
      <c r="W210" s="108">
        <v>14</v>
      </c>
      <c r="X210" s="113">
        <v>2022</v>
      </c>
      <c r="Y210" s="113">
        <v>386</v>
      </c>
      <c r="Z210" s="113">
        <v>0</v>
      </c>
      <c r="AA210" s="114" t="s">
        <v>533</v>
      </c>
      <c r="AB210" s="108">
        <v>740</v>
      </c>
      <c r="AC210" s="109" t="s">
        <v>533</v>
      </c>
      <c r="AD210" s="211" t="s">
        <v>763</v>
      </c>
      <c r="AE210" s="211" t="s">
        <v>495</v>
      </c>
      <c r="AF210" s="212">
        <f>AE210-AD210</f>
        <v>-54</v>
      </c>
      <c r="AG210" s="213">
        <f t="shared" si="12"/>
        <v>20.3</v>
      </c>
      <c r="AH210" s="214">
        <f>AG210*AF210</f>
        <v>-1096.2</v>
      </c>
      <c r="AI210" s="215" t="s">
        <v>127</v>
      </c>
    </row>
    <row r="211" spans="1:35" ht="48">
      <c r="A211" s="108">
        <v>2022</v>
      </c>
      <c r="B211" s="108">
        <v>311</v>
      </c>
      <c r="C211" s="109" t="s">
        <v>756</v>
      </c>
      <c r="D211" s="208" t="s">
        <v>764</v>
      </c>
      <c r="E211" s="109" t="s">
        <v>758</v>
      </c>
      <c r="F211" s="216" t="s">
        <v>765</v>
      </c>
      <c r="G211" s="112">
        <v>533.35</v>
      </c>
      <c r="H211" s="112">
        <v>96.18</v>
      </c>
      <c r="I211" s="107" t="s">
        <v>118</v>
      </c>
      <c r="J211" s="112">
        <f>IF(I211="SI",G211-H211,G211)</f>
        <v>437.17</v>
      </c>
      <c r="K211" s="210" t="s">
        <v>246</v>
      </c>
      <c r="L211" s="108">
        <v>2022</v>
      </c>
      <c r="M211" s="108">
        <v>3929</v>
      </c>
      <c r="N211" s="109" t="s">
        <v>734</v>
      </c>
      <c r="O211" s="111" t="s">
        <v>247</v>
      </c>
      <c r="P211" s="109" t="s">
        <v>248</v>
      </c>
      <c r="Q211" s="109" t="s">
        <v>248</v>
      </c>
      <c r="R211" s="108">
        <v>3</v>
      </c>
      <c r="S211" s="111" t="s">
        <v>122</v>
      </c>
      <c r="T211" s="108">
        <v>1010203</v>
      </c>
      <c r="U211" s="108">
        <v>140</v>
      </c>
      <c r="V211" s="108">
        <v>130</v>
      </c>
      <c r="W211" s="108">
        <v>14</v>
      </c>
      <c r="X211" s="113">
        <v>2022</v>
      </c>
      <c r="Y211" s="113">
        <v>386</v>
      </c>
      <c r="Z211" s="113">
        <v>0</v>
      </c>
      <c r="AA211" s="114" t="s">
        <v>533</v>
      </c>
      <c r="AB211" s="108">
        <v>740</v>
      </c>
      <c r="AC211" s="109" t="s">
        <v>533</v>
      </c>
      <c r="AD211" s="211" t="s">
        <v>763</v>
      </c>
      <c r="AE211" s="211" t="s">
        <v>495</v>
      </c>
      <c r="AF211" s="212">
        <f>AE211-AD211</f>
        <v>-54</v>
      </c>
      <c r="AG211" s="213">
        <f t="shared" si="12"/>
        <v>437.17</v>
      </c>
      <c r="AH211" s="214">
        <f>AG211*AF211</f>
        <v>-23607.18</v>
      </c>
      <c r="AI211" s="215" t="s">
        <v>127</v>
      </c>
    </row>
    <row r="212" spans="1:35" ht="48">
      <c r="A212" s="108">
        <v>2022</v>
      </c>
      <c r="B212" s="108">
        <v>312</v>
      </c>
      <c r="C212" s="109" t="s">
        <v>756</v>
      </c>
      <c r="D212" s="208" t="s">
        <v>766</v>
      </c>
      <c r="E212" s="109" t="s">
        <v>758</v>
      </c>
      <c r="F212" s="216" t="s">
        <v>767</v>
      </c>
      <c r="G212" s="112">
        <v>491.94</v>
      </c>
      <c r="H212" s="112">
        <v>88.71</v>
      </c>
      <c r="I212" s="107" t="s">
        <v>118</v>
      </c>
      <c r="J212" s="112">
        <f>IF(I212="SI",G212-H212,G212)</f>
        <v>403.23</v>
      </c>
      <c r="K212" s="210" t="s">
        <v>246</v>
      </c>
      <c r="L212" s="108">
        <v>2022</v>
      </c>
      <c r="M212" s="108">
        <v>3921</v>
      </c>
      <c r="N212" s="109" t="s">
        <v>734</v>
      </c>
      <c r="O212" s="111" t="s">
        <v>247</v>
      </c>
      <c r="P212" s="109" t="s">
        <v>248</v>
      </c>
      <c r="Q212" s="109" t="s">
        <v>248</v>
      </c>
      <c r="R212" s="108">
        <v>3</v>
      </c>
      <c r="S212" s="111" t="s">
        <v>122</v>
      </c>
      <c r="T212" s="108">
        <v>1040303</v>
      </c>
      <c r="U212" s="108">
        <v>1680</v>
      </c>
      <c r="V212" s="108">
        <v>720</v>
      </c>
      <c r="W212" s="108">
        <v>3</v>
      </c>
      <c r="X212" s="113">
        <v>2022</v>
      </c>
      <c r="Y212" s="113">
        <v>385</v>
      </c>
      <c r="Z212" s="113">
        <v>0</v>
      </c>
      <c r="AA212" s="114" t="s">
        <v>533</v>
      </c>
      <c r="AB212" s="108">
        <v>742</v>
      </c>
      <c r="AC212" s="109" t="s">
        <v>533</v>
      </c>
      <c r="AD212" s="211" t="s">
        <v>763</v>
      </c>
      <c r="AE212" s="211" t="s">
        <v>495</v>
      </c>
      <c r="AF212" s="212">
        <f>AE212-AD212</f>
        <v>-54</v>
      </c>
      <c r="AG212" s="213">
        <f t="shared" si="12"/>
        <v>403.23</v>
      </c>
      <c r="AH212" s="214">
        <f>AG212*AF212</f>
        <v>-21774.420000000002</v>
      </c>
      <c r="AI212" s="215" t="s">
        <v>127</v>
      </c>
    </row>
    <row r="213" spans="1:35" ht="48">
      <c r="A213" s="108">
        <v>2022</v>
      </c>
      <c r="B213" s="108">
        <v>313</v>
      </c>
      <c r="C213" s="109" t="s">
        <v>756</v>
      </c>
      <c r="D213" s="208" t="s">
        <v>768</v>
      </c>
      <c r="E213" s="109" t="s">
        <v>758</v>
      </c>
      <c r="F213" s="216" t="s">
        <v>769</v>
      </c>
      <c r="G213" s="112">
        <v>662.03</v>
      </c>
      <c r="H213" s="112">
        <v>119.38</v>
      </c>
      <c r="I213" s="107" t="s">
        <v>118</v>
      </c>
      <c r="J213" s="112">
        <f>IF(I213="SI",G213-H213,G213)</f>
        <v>542.65</v>
      </c>
      <c r="K213" s="210" t="s">
        <v>246</v>
      </c>
      <c r="L213" s="108">
        <v>2022</v>
      </c>
      <c r="M213" s="108">
        <v>3923</v>
      </c>
      <c r="N213" s="109" t="s">
        <v>734</v>
      </c>
      <c r="O213" s="111" t="s">
        <v>247</v>
      </c>
      <c r="P213" s="109" t="s">
        <v>248</v>
      </c>
      <c r="Q213" s="109" t="s">
        <v>248</v>
      </c>
      <c r="R213" s="108">
        <v>3</v>
      </c>
      <c r="S213" s="111" t="s">
        <v>122</v>
      </c>
      <c r="T213" s="108">
        <v>1040203</v>
      </c>
      <c r="U213" s="108">
        <v>1570</v>
      </c>
      <c r="V213" s="108">
        <v>690</v>
      </c>
      <c r="W213" s="108">
        <v>3</v>
      </c>
      <c r="X213" s="113">
        <v>2022</v>
      </c>
      <c r="Y213" s="113">
        <v>384</v>
      </c>
      <c r="Z213" s="113">
        <v>0</v>
      </c>
      <c r="AA213" s="114" t="s">
        <v>533</v>
      </c>
      <c r="AB213" s="108">
        <v>741</v>
      </c>
      <c r="AC213" s="109" t="s">
        <v>533</v>
      </c>
      <c r="AD213" s="211" t="s">
        <v>763</v>
      </c>
      <c r="AE213" s="211" t="s">
        <v>495</v>
      </c>
      <c r="AF213" s="212">
        <f>AE213-AD213</f>
        <v>-54</v>
      </c>
      <c r="AG213" s="213">
        <f t="shared" si="12"/>
        <v>542.65</v>
      </c>
      <c r="AH213" s="214">
        <f>AG213*AF213</f>
        <v>-29303.1</v>
      </c>
      <c r="AI213" s="215" t="s">
        <v>127</v>
      </c>
    </row>
    <row r="214" spans="1:35" ht="60">
      <c r="A214" s="108">
        <v>2022</v>
      </c>
      <c r="B214" s="108">
        <v>314</v>
      </c>
      <c r="C214" s="109" t="s">
        <v>756</v>
      </c>
      <c r="D214" s="208" t="s">
        <v>770</v>
      </c>
      <c r="E214" s="109" t="s">
        <v>758</v>
      </c>
      <c r="F214" s="216" t="s">
        <v>771</v>
      </c>
      <c r="G214" s="112">
        <v>107.34</v>
      </c>
      <c r="H214" s="112">
        <v>19.36</v>
      </c>
      <c r="I214" s="107" t="s">
        <v>118</v>
      </c>
      <c r="J214" s="112">
        <f>IF(I214="SI",G214-H214,G214)</f>
        <v>87.98</v>
      </c>
      <c r="K214" s="210" t="s">
        <v>246</v>
      </c>
      <c r="L214" s="108">
        <v>2022</v>
      </c>
      <c r="M214" s="108">
        <v>3930</v>
      </c>
      <c r="N214" s="109" t="s">
        <v>734</v>
      </c>
      <c r="O214" s="111" t="s">
        <v>247</v>
      </c>
      <c r="P214" s="109" t="s">
        <v>248</v>
      </c>
      <c r="Q214" s="109" t="s">
        <v>248</v>
      </c>
      <c r="R214" s="108">
        <v>3</v>
      </c>
      <c r="S214" s="111" t="s">
        <v>122</v>
      </c>
      <c r="T214" s="108">
        <v>1080203</v>
      </c>
      <c r="U214" s="108">
        <v>2890</v>
      </c>
      <c r="V214" s="108">
        <v>1220</v>
      </c>
      <c r="W214" s="108">
        <v>99</v>
      </c>
      <c r="X214" s="113">
        <v>2022</v>
      </c>
      <c r="Y214" s="113">
        <v>387</v>
      </c>
      <c r="Z214" s="113">
        <v>0</v>
      </c>
      <c r="AA214" s="114" t="s">
        <v>533</v>
      </c>
      <c r="AB214" s="108">
        <v>743</v>
      </c>
      <c r="AC214" s="109" t="s">
        <v>533</v>
      </c>
      <c r="AD214" s="211" t="s">
        <v>763</v>
      </c>
      <c r="AE214" s="211" t="s">
        <v>495</v>
      </c>
      <c r="AF214" s="212">
        <f>AE214-AD214</f>
        <v>-54</v>
      </c>
      <c r="AG214" s="213">
        <f t="shared" si="12"/>
        <v>87.98</v>
      </c>
      <c r="AH214" s="214">
        <f>AG214*AF214</f>
        <v>-4750.92</v>
      </c>
      <c r="AI214" s="215" t="s">
        <v>127</v>
      </c>
    </row>
    <row r="215" spans="1:35" ht="48">
      <c r="A215" s="108">
        <v>2022</v>
      </c>
      <c r="B215" s="108">
        <v>315</v>
      </c>
      <c r="C215" s="109" t="s">
        <v>756</v>
      </c>
      <c r="D215" s="208" t="s">
        <v>772</v>
      </c>
      <c r="E215" s="109" t="s">
        <v>758</v>
      </c>
      <c r="F215" s="216" t="s">
        <v>773</v>
      </c>
      <c r="G215" s="112">
        <v>13.87</v>
      </c>
      <c r="H215" s="112">
        <v>2.5</v>
      </c>
      <c r="I215" s="107" t="s">
        <v>118</v>
      </c>
      <c r="J215" s="112">
        <f>IF(I215="SI",G215-H215,G215)</f>
        <v>11.37</v>
      </c>
      <c r="K215" s="210" t="s">
        <v>246</v>
      </c>
      <c r="L215" s="108">
        <v>2022</v>
      </c>
      <c r="M215" s="108">
        <v>3928</v>
      </c>
      <c r="N215" s="109" t="s">
        <v>734</v>
      </c>
      <c r="O215" s="111" t="s">
        <v>247</v>
      </c>
      <c r="P215" s="109" t="s">
        <v>248</v>
      </c>
      <c r="Q215" s="109" t="s">
        <v>248</v>
      </c>
      <c r="R215" s="108">
        <v>3</v>
      </c>
      <c r="S215" s="111" t="s">
        <v>122</v>
      </c>
      <c r="T215" s="108">
        <v>1080203</v>
      </c>
      <c r="U215" s="108">
        <v>2890</v>
      </c>
      <c r="V215" s="108">
        <v>1220</v>
      </c>
      <c r="W215" s="108">
        <v>99</v>
      </c>
      <c r="X215" s="113">
        <v>2022</v>
      </c>
      <c r="Y215" s="113">
        <v>387</v>
      </c>
      <c r="Z215" s="113">
        <v>0</v>
      </c>
      <c r="AA215" s="114" t="s">
        <v>533</v>
      </c>
      <c r="AB215" s="108">
        <v>743</v>
      </c>
      <c r="AC215" s="109" t="s">
        <v>533</v>
      </c>
      <c r="AD215" s="211" t="s">
        <v>763</v>
      </c>
      <c r="AE215" s="211" t="s">
        <v>495</v>
      </c>
      <c r="AF215" s="212">
        <f>AE215-AD215</f>
        <v>-54</v>
      </c>
      <c r="AG215" s="213">
        <f t="shared" si="12"/>
        <v>11.37</v>
      </c>
      <c r="AH215" s="214">
        <f>AG215*AF215</f>
        <v>-613.9799999999999</v>
      </c>
      <c r="AI215" s="215" t="s">
        <v>127</v>
      </c>
    </row>
    <row r="216" spans="1:35" ht="48">
      <c r="A216" s="108">
        <v>2022</v>
      </c>
      <c r="B216" s="108">
        <v>316</v>
      </c>
      <c r="C216" s="109" t="s">
        <v>756</v>
      </c>
      <c r="D216" s="208" t="s">
        <v>774</v>
      </c>
      <c r="E216" s="109" t="s">
        <v>758</v>
      </c>
      <c r="F216" s="216" t="s">
        <v>775</v>
      </c>
      <c r="G216" s="112">
        <v>57.78</v>
      </c>
      <c r="H216" s="112">
        <v>10.42</v>
      </c>
      <c r="I216" s="107" t="s">
        <v>118</v>
      </c>
      <c r="J216" s="112">
        <f>IF(I216="SI",G216-H216,G216)</f>
        <v>47.36</v>
      </c>
      <c r="K216" s="210" t="s">
        <v>246</v>
      </c>
      <c r="L216" s="108">
        <v>2022</v>
      </c>
      <c r="M216" s="108">
        <v>3925</v>
      </c>
      <c r="N216" s="109" t="s">
        <v>734</v>
      </c>
      <c r="O216" s="111" t="s">
        <v>247</v>
      </c>
      <c r="P216" s="109" t="s">
        <v>248</v>
      </c>
      <c r="Q216" s="109" t="s">
        <v>248</v>
      </c>
      <c r="R216" s="108">
        <v>3</v>
      </c>
      <c r="S216" s="111" t="s">
        <v>122</v>
      </c>
      <c r="T216" s="108">
        <v>1080203</v>
      </c>
      <c r="U216" s="108">
        <v>2890</v>
      </c>
      <c r="V216" s="108">
        <v>1220</v>
      </c>
      <c r="W216" s="108">
        <v>99</v>
      </c>
      <c r="X216" s="113">
        <v>2022</v>
      </c>
      <c r="Y216" s="113">
        <v>387</v>
      </c>
      <c r="Z216" s="113">
        <v>0</v>
      </c>
      <c r="AA216" s="114" t="s">
        <v>533</v>
      </c>
      <c r="AB216" s="108">
        <v>743</v>
      </c>
      <c r="AC216" s="109" t="s">
        <v>533</v>
      </c>
      <c r="AD216" s="211" t="s">
        <v>763</v>
      </c>
      <c r="AE216" s="211" t="s">
        <v>495</v>
      </c>
      <c r="AF216" s="212">
        <f>AE216-AD216</f>
        <v>-54</v>
      </c>
      <c r="AG216" s="213">
        <f t="shared" si="12"/>
        <v>47.36</v>
      </c>
      <c r="AH216" s="214">
        <f>AG216*AF216</f>
        <v>-2557.44</v>
      </c>
      <c r="AI216" s="215" t="s">
        <v>127</v>
      </c>
    </row>
    <row r="217" spans="1:35" ht="48">
      <c r="A217" s="108">
        <v>2022</v>
      </c>
      <c r="B217" s="108">
        <v>317</v>
      </c>
      <c r="C217" s="109" t="s">
        <v>756</v>
      </c>
      <c r="D217" s="208" t="s">
        <v>776</v>
      </c>
      <c r="E217" s="109" t="s">
        <v>758</v>
      </c>
      <c r="F217" s="216" t="s">
        <v>777</v>
      </c>
      <c r="G217" s="112">
        <v>81.81</v>
      </c>
      <c r="H217" s="112">
        <v>14.75</v>
      </c>
      <c r="I217" s="107" t="s">
        <v>118</v>
      </c>
      <c r="J217" s="112">
        <f>IF(I217="SI",G217-H217,G217)</f>
        <v>67.06</v>
      </c>
      <c r="K217" s="210" t="s">
        <v>246</v>
      </c>
      <c r="L217" s="108">
        <v>2022</v>
      </c>
      <c r="M217" s="108">
        <v>3927</v>
      </c>
      <c r="N217" s="109" t="s">
        <v>734</v>
      </c>
      <c r="O217" s="111" t="s">
        <v>247</v>
      </c>
      <c r="P217" s="109" t="s">
        <v>248</v>
      </c>
      <c r="Q217" s="109" t="s">
        <v>248</v>
      </c>
      <c r="R217" s="108">
        <v>3</v>
      </c>
      <c r="S217" s="111" t="s">
        <v>122</v>
      </c>
      <c r="T217" s="108">
        <v>1080203</v>
      </c>
      <c r="U217" s="108">
        <v>2890</v>
      </c>
      <c r="V217" s="108">
        <v>1220</v>
      </c>
      <c r="W217" s="108">
        <v>99</v>
      </c>
      <c r="X217" s="113">
        <v>2022</v>
      </c>
      <c r="Y217" s="113">
        <v>387</v>
      </c>
      <c r="Z217" s="113">
        <v>0</v>
      </c>
      <c r="AA217" s="114" t="s">
        <v>533</v>
      </c>
      <c r="AB217" s="108">
        <v>743</v>
      </c>
      <c r="AC217" s="109" t="s">
        <v>533</v>
      </c>
      <c r="AD217" s="211" t="s">
        <v>763</v>
      </c>
      <c r="AE217" s="211" t="s">
        <v>495</v>
      </c>
      <c r="AF217" s="212">
        <f>AE217-AD217</f>
        <v>-54</v>
      </c>
      <c r="AG217" s="213">
        <f t="shared" si="12"/>
        <v>67.06</v>
      </c>
      <c r="AH217" s="214">
        <f>AG217*AF217</f>
        <v>-3621.2400000000002</v>
      </c>
      <c r="AI217" s="215" t="s">
        <v>127</v>
      </c>
    </row>
    <row r="218" spans="1:35" ht="72">
      <c r="A218" s="108">
        <v>2022</v>
      </c>
      <c r="B218" s="108">
        <v>318</v>
      </c>
      <c r="C218" s="109" t="s">
        <v>756</v>
      </c>
      <c r="D218" s="208" t="s">
        <v>778</v>
      </c>
      <c r="E218" s="109" t="s">
        <v>758</v>
      </c>
      <c r="F218" s="216" t="s">
        <v>779</v>
      </c>
      <c r="G218" s="112">
        <v>20.69</v>
      </c>
      <c r="H218" s="112">
        <v>3.73</v>
      </c>
      <c r="I218" s="107" t="s">
        <v>118</v>
      </c>
      <c r="J218" s="112">
        <f>IF(I218="SI",G218-H218,G218)</f>
        <v>16.96</v>
      </c>
      <c r="K218" s="210" t="s">
        <v>246</v>
      </c>
      <c r="L218" s="108">
        <v>2022</v>
      </c>
      <c r="M218" s="108">
        <v>3924</v>
      </c>
      <c r="N218" s="109" t="s">
        <v>734</v>
      </c>
      <c r="O218" s="111" t="s">
        <v>247</v>
      </c>
      <c r="P218" s="109" t="s">
        <v>248</v>
      </c>
      <c r="Q218" s="109" t="s">
        <v>248</v>
      </c>
      <c r="R218" s="108">
        <v>3</v>
      </c>
      <c r="S218" s="111" t="s">
        <v>122</v>
      </c>
      <c r="T218" s="108">
        <v>1080203</v>
      </c>
      <c r="U218" s="108">
        <v>2890</v>
      </c>
      <c r="V218" s="108">
        <v>1220</v>
      </c>
      <c r="W218" s="108">
        <v>99</v>
      </c>
      <c r="X218" s="113">
        <v>2022</v>
      </c>
      <c r="Y218" s="113">
        <v>387</v>
      </c>
      <c r="Z218" s="113">
        <v>0</v>
      </c>
      <c r="AA218" s="114" t="s">
        <v>533</v>
      </c>
      <c r="AB218" s="108">
        <v>743</v>
      </c>
      <c r="AC218" s="109" t="s">
        <v>533</v>
      </c>
      <c r="AD218" s="211" t="s">
        <v>763</v>
      </c>
      <c r="AE218" s="211" t="s">
        <v>495</v>
      </c>
      <c r="AF218" s="212">
        <f>AE218-AD218</f>
        <v>-54</v>
      </c>
      <c r="AG218" s="213">
        <f t="shared" si="12"/>
        <v>16.96</v>
      </c>
      <c r="AH218" s="214">
        <f>AG218*AF218</f>
        <v>-915.84</v>
      </c>
      <c r="AI218" s="215" t="s">
        <v>127</v>
      </c>
    </row>
    <row r="219" spans="1:35" ht="60">
      <c r="A219" s="108">
        <v>2022</v>
      </c>
      <c r="B219" s="108">
        <v>319</v>
      </c>
      <c r="C219" s="109" t="s">
        <v>756</v>
      </c>
      <c r="D219" s="208" t="s">
        <v>780</v>
      </c>
      <c r="E219" s="109" t="s">
        <v>758</v>
      </c>
      <c r="F219" s="216" t="s">
        <v>781</v>
      </c>
      <c r="G219" s="112">
        <v>11.37</v>
      </c>
      <c r="H219" s="112">
        <v>2.05</v>
      </c>
      <c r="I219" s="107" t="s">
        <v>118</v>
      </c>
      <c r="J219" s="112">
        <f>IF(I219="SI",G219-H219,G219)</f>
        <v>9.32</v>
      </c>
      <c r="K219" s="210" t="s">
        <v>246</v>
      </c>
      <c r="L219" s="108">
        <v>2022</v>
      </c>
      <c r="M219" s="108">
        <v>3920</v>
      </c>
      <c r="N219" s="109" t="s">
        <v>734</v>
      </c>
      <c r="O219" s="111" t="s">
        <v>247</v>
      </c>
      <c r="P219" s="109" t="s">
        <v>248</v>
      </c>
      <c r="Q219" s="109" t="s">
        <v>248</v>
      </c>
      <c r="R219" s="108">
        <v>3</v>
      </c>
      <c r="S219" s="111" t="s">
        <v>122</v>
      </c>
      <c r="T219" s="108">
        <v>1080203</v>
      </c>
      <c r="U219" s="108">
        <v>2890</v>
      </c>
      <c r="V219" s="108">
        <v>1220</v>
      </c>
      <c r="W219" s="108">
        <v>99</v>
      </c>
      <c r="X219" s="113">
        <v>2022</v>
      </c>
      <c r="Y219" s="113">
        <v>387</v>
      </c>
      <c r="Z219" s="113">
        <v>0</v>
      </c>
      <c r="AA219" s="114" t="s">
        <v>533</v>
      </c>
      <c r="AB219" s="108">
        <v>743</v>
      </c>
      <c r="AC219" s="109" t="s">
        <v>533</v>
      </c>
      <c r="AD219" s="211" t="s">
        <v>760</v>
      </c>
      <c r="AE219" s="211" t="s">
        <v>495</v>
      </c>
      <c r="AF219" s="212">
        <f>AE219-AD219</f>
        <v>-53</v>
      </c>
      <c r="AG219" s="213">
        <f t="shared" si="12"/>
        <v>9.32</v>
      </c>
      <c r="AH219" s="214">
        <f>AG219*AF219</f>
        <v>-493.96000000000004</v>
      </c>
      <c r="AI219" s="215" t="s">
        <v>127</v>
      </c>
    </row>
    <row r="220" spans="1:35" ht="60">
      <c r="A220" s="108">
        <v>2022</v>
      </c>
      <c r="B220" s="108">
        <v>320</v>
      </c>
      <c r="C220" s="109" t="s">
        <v>756</v>
      </c>
      <c r="D220" s="208" t="s">
        <v>782</v>
      </c>
      <c r="E220" s="109" t="s">
        <v>758</v>
      </c>
      <c r="F220" s="216" t="s">
        <v>783</v>
      </c>
      <c r="G220" s="112">
        <v>89.35</v>
      </c>
      <c r="H220" s="112">
        <v>16.11</v>
      </c>
      <c r="I220" s="107" t="s">
        <v>118</v>
      </c>
      <c r="J220" s="112">
        <f>IF(I220="SI",G220-H220,G220)</f>
        <v>73.24</v>
      </c>
      <c r="K220" s="210" t="s">
        <v>246</v>
      </c>
      <c r="L220" s="108">
        <v>2022</v>
      </c>
      <c r="M220" s="108">
        <v>3922</v>
      </c>
      <c r="N220" s="109" t="s">
        <v>734</v>
      </c>
      <c r="O220" s="111" t="s">
        <v>247</v>
      </c>
      <c r="P220" s="109" t="s">
        <v>248</v>
      </c>
      <c r="Q220" s="109" t="s">
        <v>248</v>
      </c>
      <c r="R220" s="108">
        <v>3</v>
      </c>
      <c r="S220" s="111" t="s">
        <v>122</v>
      </c>
      <c r="T220" s="108">
        <v>1080203</v>
      </c>
      <c r="U220" s="108">
        <v>2890</v>
      </c>
      <c r="V220" s="108">
        <v>1220</v>
      </c>
      <c r="W220" s="108">
        <v>99</v>
      </c>
      <c r="X220" s="113">
        <v>2022</v>
      </c>
      <c r="Y220" s="113">
        <v>387</v>
      </c>
      <c r="Z220" s="113">
        <v>0</v>
      </c>
      <c r="AA220" s="114" t="s">
        <v>533</v>
      </c>
      <c r="AB220" s="108">
        <v>743</v>
      </c>
      <c r="AC220" s="109" t="s">
        <v>533</v>
      </c>
      <c r="AD220" s="211" t="s">
        <v>763</v>
      </c>
      <c r="AE220" s="211" t="s">
        <v>495</v>
      </c>
      <c r="AF220" s="212">
        <f>AE220-AD220</f>
        <v>-54</v>
      </c>
      <c r="AG220" s="213">
        <f t="shared" si="12"/>
        <v>73.24</v>
      </c>
      <c r="AH220" s="214">
        <f>AG220*AF220</f>
        <v>-3954.9599999999996</v>
      </c>
      <c r="AI220" s="215" t="s">
        <v>127</v>
      </c>
    </row>
    <row r="221" spans="1:35" ht="15">
      <c r="A221" s="108">
        <v>2022</v>
      </c>
      <c r="B221" s="108">
        <v>323</v>
      </c>
      <c r="C221" s="109" t="s">
        <v>533</v>
      </c>
      <c r="D221" s="208" t="s">
        <v>784</v>
      </c>
      <c r="E221" s="109" t="s">
        <v>785</v>
      </c>
      <c r="F221" s="216" t="s">
        <v>117</v>
      </c>
      <c r="G221" s="112">
        <v>637.57</v>
      </c>
      <c r="H221" s="112">
        <v>114.97</v>
      </c>
      <c r="I221" s="107" t="s">
        <v>118</v>
      </c>
      <c r="J221" s="112">
        <f>IF(I221="SI",G221-H221,G221)</f>
        <v>522.6</v>
      </c>
      <c r="K221" s="210" t="s">
        <v>418</v>
      </c>
      <c r="L221" s="108">
        <v>2022</v>
      </c>
      <c r="M221" s="108">
        <v>3847</v>
      </c>
      <c r="N221" s="109" t="s">
        <v>462</v>
      </c>
      <c r="O221" s="111" t="s">
        <v>786</v>
      </c>
      <c r="P221" s="109" t="s">
        <v>787</v>
      </c>
      <c r="Q221" s="109" t="s">
        <v>787</v>
      </c>
      <c r="R221" s="108">
        <v>3</v>
      </c>
      <c r="S221" s="111" t="s">
        <v>122</v>
      </c>
      <c r="T221" s="108">
        <v>1010203</v>
      </c>
      <c r="U221" s="108">
        <v>140</v>
      </c>
      <c r="V221" s="108">
        <v>130</v>
      </c>
      <c r="W221" s="108">
        <v>7</v>
      </c>
      <c r="X221" s="113">
        <v>2022</v>
      </c>
      <c r="Y221" s="113">
        <v>127</v>
      </c>
      <c r="Z221" s="113">
        <v>1</v>
      </c>
      <c r="AA221" s="114" t="s">
        <v>533</v>
      </c>
      <c r="AB221" s="108">
        <v>729</v>
      </c>
      <c r="AC221" s="109" t="s">
        <v>533</v>
      </c>
      <c r="AD221" s="211" t="s">
        <v>788</v>
      </c>
      <c r="AE221" s="211" t="s">
        <v>495</v>
      </c>
      <c r="AF221" s="212">
        <f>AE221-AD221</f>
        <v>-49</v>
      </c>
      <c r="AG221" s="213">
        <f t="shared" si="12"/>
        <v>522.6</v>
      </c>
      <c r="AH221" s="214">
        <f>AG221*AF221</f>
        <v>-25607.4</v>
      </c>
      <c r="AI221" s="215" t="s">
        <v>127</v>
      </c>
    </row>
    <row r="222" spans="1:35" ht="15">
      <c r="A222" s="108"/>
      <c r="B222" s="108"/>
      <c r="C222" s="109"/>
      <c r="D222" s="208"/>
      <c r="E222" s="109"/>
      <c r="F222" s="216"/>
      <c r="G222" s="112"/>
      <c r="H222" s="112"/>
      <c r="I222" s="107"/>
      <c r="J222" s="112"/>
      <c r="K222" s="210"/>
      <c r="L222" s="108"/>
      <c r="M222" s="108"/>
      <c r="N222" s="109"/>
      <c r="O222" s="111"/>
      <c r="P222" s="109"/>
      <c r="Q222" s="109"/>
      <c r="R222" s="108"/>
      <c r="S222" s="111"/>
      <c r="T222" s="108"/>
      <c r="U222" s="108"/>
      <c r="V222" s="108"/>
      <c r="W222" s="108"/>
      <c r="X222" s="113"/>
      <c r="Y222" s="113"/>
      <c r="Z222" s="113"/>
      <c r="AA222" s="114"/>
      <c r="AB222" s="108"/>
      <c r="AC222" s="109"/>
      <c r="AD222" s="217"/>
      <c r="AE222" s="217"/>
      <c r="AF222" s="218"/>
      <c r="AG222" s="219"/>
      <c r="AH222" s="219"/>
      <c r="AI222" s="220"/>
    </row>
    <row r="223" spans="1:35" ht="15">
      <c r="A223" s="108"/>
      <c r="B223" s="108"/>
      <c r="C223" s="109"/>
      <c r="D223" s="208"/>
      <c r="E223" s="109"/>
      <c r="F223" s="216"/>
      <c r="G223" s="112"/>
      <c r="H223" s="112"/>
      <c r="I223" s="107"/>
      <c r="J223" s="112"/>
      <c r="K223" s="210"/>
      <c r="L223" s="108"/>
      <c r="M223" s="108"/>
      <c r="N223" s="109"/>
      <c r="O223" s="111"/>
      <c r="P223" s="109"/>
      <c r="Q223" s="109"/>
      <c r="R223" s="108"/>
      <c r="S223" s="111"/>
      <c r="T223" s="108"/>
      <c r="U223" s="108"/>
      <c r="V223" s="108"/>
      <c r="W223" s="108"/>
      <c r="X223" s="113"/>
      <c r="Y223" s="113"/>
      <c r="Z223" s="113"/>
      <c r="AA223" s="114"/>
      <c r="AB223" s="108"/>
      <c r="AC223" s="109"/>
      <c r="AD223" s="217"/>
      <c r="AE223" s="217"/>
      <c r="AF223" s="221" t="s">
        <v>789</v>
      </c>
      <c r="AG223" s="222">
        <f>SUM(AG8:AG221)</f>
        <v>303593.23</v>
      </c>
      <c r="AH223" s="222">
        <f>SUM(AH8:AH221)</f>
        <v>-8132606.629999999</v>
      </c>
      <c r="AI223" s="220"/>
    </row>
    <row r="224" spans="1:35" ht="15">
      <c r="A224" s="108"/>
      <c r="B224" s="108"/>
      <c r="C224" s="109"/>
      <c r="D224" s="208"/>
      <c r="E224" s="109"/>
      <c r="F224" s="216"/>
      <c r="G224" s="112"/>
      <c r="H224" s="112"/>
      <c r="I224" s="107"/>
      <c r="J224" s="112"/>
      <c r="K224" s="210"/>
      <c r="L224" s="108"/>
      <c r="M224" s="108"/>
      <c r="N224" s="109"/>
      <c r="O224" s="111"/>
      <c r="P224" s="109"/>
      <c r="Q224" s="109"/>
      <c r="R224" s="108"/>
      <c r="S224" s="111"/>
      <c r="T224" s="108"/>
      <c r="U224" s="108"/>
      <c r="V224" s="108"/>
      <c r="W224" s="108"/>
      <c r="X224" s="113"/>
      <c r="Y224" s="113"/>
      <c r="Z224" s="113"/>
      <c r="AA224" s="114"/>
      <c r="AB224" s="108"/>
      <c r="AC224" s="109"/>
      <c r="AD224" s="217"/>
      <c r="AE224" s="217"/>
      <c r="AF224" s="221" t="s">
        <v>790</v>
      </c>
      <c r="AG224" s="222"/>
      <c r="AH224" s="222">
        <f>IF(AG223&lt;&gt;0,AH223/AG223,0)</f>
        <v>-26.787839208403955</v>
      </c>
      <c r="AI224" s="220"/>
    </row>
    <row r="225" spans="3:34" ht="15">
      <c r="C225" s="107"/>
      <c r="D225" s="107"/>
      <c r="E225" s="107"/>
      <c r="F225" s="107"/>
      <c r="G225" s="107"/>
      <c r="H225" s="107"/>
      <c r="I225" s="107"/>
      <c r="J225" s="107"/>
      <c r="N225" s="107"/>
      <c r="O225" s="107"/>
      <c r="P225" s="107"/>
      <c r="Q225" s="107"/>
      <c r="S225" s="107"/>
      <c r="AC225" s="107"/>
      <c r="AD225" s="107"/>
      <c r="AE225" s="107"/>
      <c r="AG225" s="118"/>
      <c r="AH225" s="118"/>
    </row>
    <row r="226" spans="3:34" ht="15">
      <c r="C226" s="107"/>
      <c r="D226" s="107"/>
      <c r="E226" s="107"/>
      <c r="F226" s="107"/>
      <c r="G226" s="107"/>
      <c r="H226" s="107"/>
      <c r="I226" s="107"/>
      <c r="J226" s="107"/>
      <c r="N226" s="107"/>
      <c r="O226" s="107"/>
      <c r="P226" s="107"/>
      <c r="Q226" s="107"/>
      <c r="S226" s="107"/>
      <c r="AC226" s="107"/>
      <c r="AD226" s="107"/>
      <c r="AE226" s="107"/>
      <c r="AF226" s="107"/>
      <c r="AG226" s="107"/>
      <c r="AH226" s="118"/>
    </row>
    <row r="227" spans="3:34" ht="15">
      <c r="C227" s="107"/>
      <c r="D227" s="107"/>
      <c r="E227" s="107"/>
      <c r="F227" s="107"/>
      <c r="G227" s="107"/>
      <c r="H227" s="107"/>
      <c r="I227" s="107"/>
      <c r="J227" s="107"/>
      <c r="N227" s="107"/>
      <c r="O227" s="107"/>
      <c r="P227" s="107"/>
      <c r="Q227" s="107"/>
      <c r="S227" s="107"/>
      <c r="AC227" s="107"/>
      <c r="AD227" s="107"/>
      <c r="AE227" s="107"/>
      <c r="AF227" s="107"/>
      <c r="AG227" s="107"/>
      <c r="AH227" s="118"/>
    </row>
    <row r="228" spans="3:34" ht="15">
      <c r="C228" s="107"/>
      <c r="D228" s="107"/>
      <c r="E228" s="107"/>
      <c r="F228" s="107"/>
      <c r="G228" s="107"/>
      <c r="H228" s="107"/>
      <c r="I228" s="107"/>
      <c r="J228" s="107"/>
      <c r="N228" s="107"/>
      <c r="O228" s="107"/>
      <c r="P228" s="107"/>
      <c r="Q228" s="107"/>
      <c r="S228" s="107"/>
      <c r="AC228" s="107"/>
      <c r="AD228" s="107"/>
      <c r="AE228" s="107"/>
      <c r="AF228" s="107"/>
      <c r="AG228" s="107"/>
      <c r="AH228" s="118"/>
    </row>
    <row r="229" spans="3:34" ht="15">
      <c r="C229" s="107"/>
      <c r="D229" s="107"/>
      <c r="E229" s="107"/>
      <c r="F229" s="107"/>
      <c r="G229" s="107"/>
      <c r="H229" s="107"/>
      <c r="I229" s="107"/>
      <c r="J229" s="107"/>
      <c r="N229" s="107"/>
      <c r="O229" s="107"/>
      <c r="P229" s="107"/>
      <c r="Q229" s="107"/>
      <c r="S229" s="107"/>
      <c r="AC229" s="107"/>
      <c r="AD229" s="107"/>
      <c r="AE229" s="107"/>
      <c r="AF229" s="107"/>
      <c r="AG229" s="107"/>
      <c r="AH229" s="118"/>
    </row>
    <row r="230" spans="3:34" ht="15">
      <c r="C230" s="107"/>
      <c r="D230" s="107"/>
      <c r="E230" s="107"/>
      <c r="F230" s="107"/>
      <c r="G230" s="107"/>
      <c r="H230" s="107"/>
      <c r="I230" s="107"/>
      <c r="J230" s="107"/>
      <c r="N230" s="107"/>
      <c r="O230" s="107"/>
      <c r="P230" s="107"/>
      <c r="Q230" s="107"/>
      <c r="S230" s="107"/>
      <c r="AC230" s="107"/>
      <c r="AD230" s="107"/>
      <c r="AE230" s="107"/>
      <c r="AF230" s="107"/>
      <c r="AG230" s="107"/>
      <c r="AH230" s="118"/>
    </row>
    <row r="231" spans="3:34" ht="15">
      <c r="C231" s="107"/>
      <c r="D231" s="107"/>
      <c r="E231" s="107"/>
      <c r="F231" s="107"/>
      <c r="G231" s="107"/>
      <c r="H231" s="107"/>
      <c r="I231" s="107"/>
      <c r="J231" s="107"/>
      <c r="N231" s="107"/>
      <c r="O231" s="107"/>
      <c r="P231" s="107"/>
      <c r="Q231" s="107"/>
      <c r="S231" s="107"/>
      <c r="AC231" s="107"/>
      <c r="AD231" s="107"/>
      <c r="AE231" s="107"/>
      <c r="AF231" s="107"/>
      <c r="AG231" s="107"/>
      <c r="AH231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:AI224 I7:I22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5"/>
  <sheetViews>
    <sheetView showGridLines="0" zoomScalePageLayoutView="0" workbookViewId="0" topLeftCell="A136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1" t="s">
        <v>112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4" t="s">
        <v>791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1"/>
    </row>
    <row r="4" spans="1:15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1:15" s="62" customFormat="1" ht="22.5" customHeight="1">
      <c r="A5" s="258" t="s">
        <v>61</v>
      </c>
      <c r="B5" s="259"/>
      <c r="C5" s="259"/>
      <c r="D5" s="259"/>
      <c r="E5" s="259"/>
      <c r="F5" s="259"/>
      <c r="G5" s="259"/>
      <c r="H5" s="259"/>
      <c r="I5" s="259"/>
      <c r="J5" s="259"/>
      <c r="K5" s="278" t="s">
        <v>62</v>
      </c>
      <c r="L5" s="279"/>
      <c r="M5" s="279"/>
      <c r="N5" s="279"/>
      <c r="O5" s="28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3">
        <v>352</v>
      </c>
      <c r="B8" s="75" t="s">
        <v>438</v>
      </c>
      <c r="C8" s="76" t="s">
        <v>792</v>
      </c>
      <c r="D8" s="77" t="s">
        <v>793</v>
      </c>
      <c r="E8" s="78"/>
      <c r="F8" s="77"/>
      <c r="G8" s="224" t="s">
        <v>123</v>
      </c>
      <c r="H8" s="75"/>
      <c r="I8" s="77"/>
      <c r="J8" s="79">
        <v>650.73</v>
      </c>
      <c r="K8" s="225"/>
      <c r="L8" s="226" t="s">
        <v>438</v>
      </c>
      <c r="M8" s="227">
        <f aca="true" t="shared" si="0" ref="M8:M39">IF(K8&lt;&gt;"",L8-K8,0)</f>
        <v>0</v>
      </c>
      <c r="N8" s="228">
        <v>650.73</v>
      </c>
      <c r="O8" s="22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23">
        <v>353</v>
      </c>
      <c r="B9" s="75" t="s">
        <v>438</v>
      </c>
      <c r="C9" s="76" t="s">
        <v>794</v>
      </c>
      <c r="D9" s="77" t="s">
        <v>795</v>
      </c>
      <c r="E9" s="78"/>
      <c r="F9" s="77"/>
      <c r="G9" s="224" t="s">
        <v>123</v>
      </c>
      <c r="H9" s="75"/>
      <c r="I9" s="77"/>
      <c r="J9" s="79">
        <v>390.45</v>
      </c>
      <c r="K9" s="225"/>
      <c r="L9" s="226" t="s">
        <v>438</v>
      </c>
      <c r="M9" s="227">
        <f t="shared" si="0"/>
        <v>0</v>
      </c>
      <c r="N9" s="228">
        <v>390.45</v>
      </c>
      <c r="O9" s="229">
        <f t="shared" si="1"/>
        <v>0</v>
      </c>
      <c r="P9">
        <f t="shared" si="2"/>
        <v>0</v>
      </c>
    </row>
    <row r="10" spans="1:16" ht="12.75">
      <c r="A10" s="223">
        <v>354</v>
      </c>
      <c r="B10" s="75" t="s">
        <v>438</v>
      </c>
      <c r="C10" s="76" t="s">
        <v>796</v>
      </c>
      <c r="D10" s="77" t="s">
        <v>795</v>
      </c>
      <c r="E10" s="78"/>
      <c r="F10" s="77"/>
      <c r="G10" s="224" t="s">
        <v>123</v>
      </c>
      <c r="H10" s="75"/>
      <c r="I10" s="77"/>
      <c r="J10" s="79">
        <v>439.26</v>
      </c>
      <c r="K10" s="225"/>
      <c r="L10" s="226" t="s">
        <v>438</v>
      </c>
      <c r="M10" s="227">
        <f t="shared" si="0"/>
        <v>0</v>
      </c>
      <c r="N10" s="228">
        <v>439.26</v>
      </c>
      <c r="O10" s="229">
        <f t="shared" si="1"/>
        <v>0</v>
      </c>
      <c r="P10">
        <f t="shared" si="2"/>
        <v>0</v>
      </c>
    </row>
    <row r="11" spans="1:16" ht="12.75">
      <c r="A11" s="223">
        <v>355</v>
      </c>
      <c r="B11" s="75" t="s">
        <v>438</v>
      </c>
      <c r="C11" s="76" t="s">
        <v>797</v>
      </c>
      <c r="D11" s="77" t="s">
        <v>795</v>
      </c>
      <c r="E11" s="78"/>
      <c r="F11" s="77"/>
      <c r="G11" s="224" t="s">
        <v>123</v>
      </c>
      <c r="H11" s="75"/>
      <c r="I11" s="77"/>
      <c r="J11" s="79">
        <v>439.26</v>
      </c>
      <c r="K11" s="225"/>
      <c r="L11" s="226" t="s">
        <v>438</v>
      </c>
      <c r="M11" s="227">
        <f t="shared" si="0"/>
        <v>0</v>
      </c>
      <c r="N11" s="228">
        <v>439.26</v>
      </c>
      <c r="O11" s="229">
        <f t="shared" si="1"/>
        <v>0</v>
      </c>
      <c r="P11">
        <f t="shared" si="2"/>
        <v>0</v>
      </c>
    </row>
    <row r="12" spans="1:16" ht="12.75">
      <c r="A12" s="223">
        <v>356</v>
      </c>
      <c r="B12" s="75" t="s">
        <v>438</v>
      </c>
      <c r="C12" s="76" t="s">
        <v>798</v>
      </c>
      <c r="D12" s="77" t="s">
        <v>795</v>
      </c>
      <c r="E12" s="78"/>
      <c r="F12" s="77"/>
      <c r="G12" s="224" t="s">
        <v>123</v>
      </c>
      <c r="H12" s="75"/>
      <c r="I12" s="77"/>
      <c r="J12" s="79">
        <v>439.26</v>
      </c>
      <c r="K12" s="225"/>
      <c r="L12" s="226" t="s">
        <v>438</v>
      </c>
      <c r="M12" s="227">
        <f t="shared" si="0"/>
        <v>0</v>
      </c>
      <c r="N12" s="228">
        <v>439.26</v>
      </c>
      <c r="O12" s="229">
        <f t="shared" si="1"/>
        <v>0</v>
      </c>
      <c r="P12">
        <f t="shared" si="2"/>
        <v>0</v>
      </c>
    </row>
    <row r="13" spans="1:16" ht="12.75">
      <c r="A13" s="223">
        <v>364</v>
      </c>
      <c r="B13" s="75" t="s">
        <v>438</v>
      </c>
      <c r="C13" s="76" t="s">
        <v>799</v>
      </c>
      <c r="D13" s="77" t="s">
        <v>800</v>
      </c>
      <c r="E13" s="78"/>
      <c r="F13" s="77"/>
      <c r="G13" s="224" t="s">
        <v>123</v>
      </c>
      <c r="H13" s="75"/>
      <c r="I13" s="77"/>
      <c r="J13" s="79">
        <v>390</v>
      </c>
      <c r="K13" s="225"/>
      <c r="L13" s="226" t="s">
        <v>438</v>
      </c>
      <c r="M13" s="227">
        <f t="shared" si="0"/>
        <v>0</v>
      </c>
      <c r="N13" s="228">
        <v>390</v>
      </c>
      <c r="O13" s="229">
        <f t="shared" si="1"/>
        <v>0</v>
      </c>
      <c r="P13">
        <f t="shared" si="2"/>
        <v>0</v>
      </c>
    </row>
    <row r="14" spans="1:16" ht="12.75">
      <c r="A14" s="223">
        <v>365</v>
      </c>
      <c r="B14" s="75" t="s">
        <v>438</v>
      </c>
      <c r="C14" s="76" t="s">
        <v>801</v>
      </c>
      <c r="D14" s="77" t="s">
        <v>800</v>
      </c>
      <c r="E14" s="78"/>
      <c r="F14" s="77"/>
      <c r="G14" s="224" t="s">
        <v>123</v>
      </c>
      <c r="H14" s="75"/>
      <c r="I14" s="77"/>
      <c r="J14" s="79">
        <v>290</v>
      </c>
      <c r="K14" s="225"/>
      <c r="L14" s="226" t="s">
        <v>438</v>
      </c>
      <c r="M14" s="227">
        <f t="shared" si="0"/>
        <v>0</v>
      </c>
      <c r="N14" s="228">
        <v>290</v>
      </c>
      <c r="O14" s="229">
        <f t="shared" si="1"/>
        <v>0</v>
      </c>
      <c r="P14">
        <f t="shared" si="2"/>
        <v>0</v>
      </c>
    </row>
    <row r="15" spans="1:16" ht="12.75">
      <c r="A15" s="223">
        <v>373</v>
      </c>
      <c r="B15" s="75" t="s">
        <v>438</v>
      </c>
      <c r="C15" s="76" t="s">
        <v>802</v>
      </c>
      <c r="D15" s="77" t="s">
        <v>803</v>
      </c>
      <c r="E15" s="78"/>
      <c r="F15" s="77"/>
      <c r="G15" s="224" t="s">
        <v>123</v>
      </c>
      <c r="H15" s="75"/>
      <c r="I15" s="77"/>
      <c r="J15" s="79">
        <v>186.75</v>
      </c>
      <c r="K15" s="225"/>
      <c r="L15" s="226" t="s">
        <v>438</v>
      </c>
      <c r="M15" s="227">
        <f t="shared" si="0"/>
        <v>0</v>
      </c>
      <c r="N15" s="228">
        <v>186.75</v>
      </c>
      <c r="O15" s="229">
        <f t="shared" si="1"/>
        <v>0</v>
      </c>
      <c r="P15">
        <f t="shared" si="2"/>
        <v>0</v>
      </c>
    </row>
    <row r="16" spans="1:16" ht="12.75">
      <c r="A16" s="223">
        <v>374</v>
      </c>
      <c r="B16" s="75" t="s">
        <v>438</v>
      </c>
      <c r="C16" s="76" t="s">
        <v>802</v>
      </c>
      <c r="D16" s="77" t="s">
        <v>803</v>
      </c>
      <c r="E16" s="78"/>
      <c r="F16" s="77"/>
      <c r="G16" s="224" t="s">
        <v>123</v>
      </c>
      <c r="H16" s="75"/>
      <c r="I16" s="77"/>
      <c r="J16" s="79">
        <v>55.34</v>
      </c>
      <c r="K16" s="225"/>
      <c r="L16" s="226" t="s">
        <v>438</v>
      </c>
      <c r="M16" s="227">
        <f t="shared" si="0"/>
        <v>0</v>
      </c>
      <c r="N16" s="228">
        <v>55.34</v>
      </c>
      <c r="O16" s="229">
        <f t="shared" si="1"/>
        <v>0</v>
      </c>
      <c r="P16">
        <f t="shared" si="2"/>
        <v>0</v>
      </c>
    </row>
    <row r="17" spans="1:16" ht="12.75">
      <c r="A17" s="223">
        <v>375</v>
      </c>
      <c r="B17" s="75" t="s">
        <v>438</v>
      </c>
      <c r="C17" s="76" t="s">
        <v>802</v>
      </c>
      <c r="D17" s="77" t="s">
        <v>803</v>
      </c>
      <c r="E17" s="78"/>
      <c r="F17" s="77"/>
      <c r="G17" s="224" t="s">
        <v>123</v>
      </c>
      <c r="H17" s="75"/>
      <c r="I17" s="77"/>
      <c r="J17" s="79">
        <v>150.96</v>
      </c>
      <c r="K17" s="225"/>
      <c r="L17" s="226" t="s">
        <v>438</v>
      </c>
      <c r="M17" s="227">
        <f t="shared" si="0"/>
        <v>0</v>
      </c>
      <c r="N17" s="228">
        <v>150.96</v>
      </c>
      <c r="O17" s="229">
        <f t="shared" si="1"/>
        <v>0</v>
      </c>
      <c r="P17">
        <f t="shared" si="2"/>
        <v>0</v>
      </c>
    </row>
    <row r="18" spans="1:16" ht="12.75">
      <c r="A18" s="223">
        <v>376</v>
      </c>
      <c r="B18" s="75" t="s">
        <v>438</v>
      </c>
      <c r="C18" s="76" t="s">
        <v>804</v>
      </c>
      <c r="D18" s="77" t="s">
        <v>805</v>
      </c>
      <c r="E18" s="78"/>
      <c r="F18" s="77"/>
      <c r="G18" s="224" t="s">
        <v>123</v>
      </c>
      <c r="H18" s="75"/>
      <c r="I18" s="77"/>
      <c r="J18" s="79">
        <v>142.97</v>
      </c>
      <c r="K18" s="225"/>
      <c r="L18" s="226" t="s">
        <v>438</v>
      </c>
      <c r="M18" s="227">
        <f t="shared" si="0"/>
        <v>0</v>
      </c>
      <c r="N18" s="228">
        <v>142.97</v>
      </c>
      <c r="O18" s="229">
        <f t="shared" si="1"/>
        <v>0</v>
      </c>
      <c r="P18">
        <f t="shared" si="2"/>
        <v>0</v>
      </c>
    </row>
    <row r="19" spans="1:16" ht="12.75">
      <c r="A19" s="223">
        <v>377</v>
      </c>
      <c r="B19" s="75" t="s">
        <v>438</v>
      </c>
      <c r="C19" s="76" t="s">
        <v>802</v>
      </c>
      <c r="D19" s="77" t="s">
        <v>803</v>
      </c>
      <c r="E19" s="78"/>
      <c r="F19" s="77"/>
      <c r="G19" s="224" t="s">
        <v>123</v>
      </c>
      <c r="H19" s="75"/>
      <c r="I19" s="77"/>
      <c r="J19" s="79">
        <v>158.27</v>
      </c>
      <c r="K19" s="225"/>
      <c r="L19" s="226" t="s">
        <v>438</v>
      </c>
      <c r="M19" s="227">
        <f t="shared" si="0"/>
        <v>0</v>
      </c>
      <c r="N19" s="228">
        <v>158.27</v>
      </c>
      <c r="O19" s="229">
        <f t="shared" si="1"/>
        <v>0</v>
      </c>
      <c r="P19">
        <f t="shared" si="2"/>
        <v>0</v>
      </c>
    </row>
    <row r="20" spans="1:16" ht="12.75">
      <c r="A20" s="223">
        <v>378</v>
      </c>
      <c r="B20" s="75" t="s">
        <v>438</v>
      </c>
      <c r="C20" s="76" t="s">
        <v>802</v>
      </c>
      <c r="D20" s="77" t="s">
        <v>803</v>
      </c>
      <c r="E20" s="78"/>
      <c r="F20" s="77"/>
      <c r="G20" s="224" t="s">
        <v>123</v>
      </c>
      <c r="H20" s="75"/>
      <c r="I20" s="77"/>
      <c r="J20" s="79">
        <v>323.68</v>
      </c>
      <c r="K20" s="225"/>
      <c r="L20" s="226" t="s">
        <v>438</v>
      </c>
      <c r="M20" s="227">
        <f t="shared" si="0"/>
        <v>0</v>
      </c>
      <c r="N20" s="228">
        <v>323.68</v>
      </c>
      <c r="O20" s="229">
        <f t="shared" si="1"/>
        <v>0</v>
      </c>
      <c r="P20">
        <f t="shared" si="2"/>
        <v>0</v>
      </c>
    </row>
    <row r="21" spans="1:16" ht="12.75">
      <c r="A21" s="223">
        <v>379</v>
      </c>
      <c r="B21" s="75" t="s">
        <v>438</v>
      </c>
      <c r="C21" s="76" t="s">
        <v>802</v>
      </c>
      <c r="D21" s="77" t="s">
        <v>803</v>
      </c>
      <c r="E21" s="78"/>
      <c r="F21" s="77"/>
      <c r="G21" s="224" t="s">
        <v>123</v>
      </c>
      <c r="H21" s="75"/>
      <c r="I21" s="77"/>
      <c r="J21" s="79">
        <v>405.88</v>
      </c>
      <c r="K21" s="225"/>
      <c r="L21" s="226" t="s">
        <v>438</v>
      </c>
      <c r="M21" s="227">
        <f t="shared" si="0"/>
        <v>0</v>
      </c>
      <c r="N21" s="228">
        <v>405.88</v>
      </c>
      <c r="O21" s="229">
        <f t="shared" si="1"/>
        <v>0</v>
      </c>
      <c r="P21">
        <f t="shared" si="2"/>
        <v>0</v>
      </c>
    </row>
    <row r="22" spans="1:16" ht="12.75">
      <c r="A22" s="223">
        <v>380</v>
      </c>
      <c r="B22" s="75" t="s">
        <v>438</v>
      </c>
      <c r="C22" s="76" t="s">
        <v>802</v>
      </c>
      <c r="D22" s="77" t="s">
        <v>803</v>
      </c>
      <c r="E22" s="78"/>
      <c r="F22" s="77"/>
      <c r="G22" s="224" t="s">
        <v>123</v>
      </c>
      <c r="H22" s="75"/>
      <c r="I22" s="77"/>
      <c r="J22" s="79">
        <v>317.74</v>
      </c>
      <c r="K22" s="225"/>
      <c r="L22" s="226" t="s">
        <v>438</v>
      </c>
      <c r="M22" s="227">
        <f t="shared" si="0"/>
        <v>0</v>
      </c>
      <c r="N22" s="228">
        <v>317.74</v>
      </c>
      <c r="O22" s="229">
        <f t="shared" si="1"/>
        <v>0</v>
      </c>
      <c r="P22">
        <f t="shared" si="2"/>
        <v>0</v>
      </c>
    </row>
    <row r="23" spans="1:16" ht="12.75">
      <c r="A23" s="223">
        <v>381</v>
      </c>
      <c r="B23" s="75" t="s">
        <v>438</v>
      </c>
      <c r="C23" s="76" t="s">
        <v>802</v>
      </c>
      <c r="D23" s="77" t="s">
        <v>803</v>
      </c>
      <c r="E23" s="78"/>
      <c r="F23" s="77"/>
      <c r="G23" s="224" t="s">
        <v>123</v>
      </c>
      <c r="H23" s="75"/>
      <c r="I23" s="77"/>
      <c r="J23" s="79">
        <v>141.36</v>
      </c>
      <c r="K23" s="225"/>
      <c r="L23" s="226" t="s">
        <v>438</v>
      </c>
      <c r="M23" s="227">
        <f t="shared" si="0"/>
        <v>0</v>
      </c>
      <c r="N23" s="228">
        <v>141.36</v>
      </c>
      <c r="O23" s="229">
        <f t="shared" si="1"/>
        <v>0</v>
      </c>
      <c r="P23">
        <f t="shared" si="2"/>
        <v>0</v>
      </c>
    </row>
    <row r="24" spans="1:16" ht="12.75">
      <c r="A24" s="223">
        <v>382</v>
      </c>
      <c r="B24" s="75" t="s">
        <v>438</v>
      </c>
      <c r="C24" s="76" t="s">
        <v>802</v>
      </c>
      <c r="D24" s="77" t="s">
        <v>803</v>
      </c>
      <c r="E24" s="78"/>
      <c r="F24" s="77"/>
      <c r="G24" s="224" t="s">
        <v>123</v>
      </c>
      <c r="H24" s="75"/>
      <c r="I24" s="77"/>
      <c r="J24" s="79">
        <v>71.66</v>
      </c>
      <c r="K24" s="225"/>
      <c r="L24" s="226" t="s">
        <v>438</v>
      </c>
      <c r="M24" s="227">
        <f t="shared" si="0"/>
        <v>0</v>
      </c>
      <c r="N24" s="228">
        <v>71.66</v>
      </c>
      <c r="O24" s="229">
        <f t="shared" si="1"/>
        <v>0</v>
      </c>
      <c r="P24">
        <f t="shared" si="2"/>
        <v>0</v>
      </c>
    </row>
    <row r="25" spans="1:16" ht="12.75">
      <c r="A25" s="223">
        <v>383</v>
      </c>
      <c r="B25" s="75" t="s">
        <v>438</v>
      </c>
      <c r="C25" s="76" t="s">
        <v>804</v>
      </c>
      <c r="D25" s="77" t="s">
        <v>806</v>
      </c>
      <c r="E25" s="78"/>
      <c r="F25" s="77"/>
      <c r="G25" s="224" t="s">
        <v>123</v>
      </c>
      <c r="H25" s="75"/>
      <c r="I25" s="77"/>
      <c r="J25" s="79">
        <v>40.55</v>
      </c>
      <c r="K25" s="225"/>
      <c r="L25" s="226" t="s">
        <v>438</v>
      </c>
      <c r="M25" s="227">
        <f t="shared" si="0"/>
        <v>0</v>
      </c>
      <c r="N25" s="228">
        <v>40.55</v>
      </c>
      <c r="O25" s="229">
        <f t="shared" si="1"/>
        <v>0</v>
      </c>
      <c r="P25">
        <f t="shared" si="2"/>
        <v>0</v>
      </c>
    </row>
    <row r="26" spans="1:16" ht="12.75">
      <c r="A26" s="223">
        <v>393</v>
      </c>
      <c r="B26" s="75" t="s">
        <v>438</v>
      </c>
      <c r="C26" s="76" t="s">
        <v>804</v>
      </c>
      <c r="D26" s="77" t="s">
        <v>807</v>
      </c>
      <c r="E26" s="78"/>
      <c r="F26" s="77"/>
      <c r="G26" s="224" t="s">
        <v>123</v>
      </c>
      <c r="H26" s="75"/>
      <c r="I26" s="77"/>
      <c r="J26" s="79">
        <v>400.32</v>
      </c>
      <c r="K26" s="225"/>
      <c r="L26" s="226" t="s">
        <v>438</v>
      </c>
      <c r="M26" s="227">
        <f t="shared" si="0"/>
        <v>0</v>
      </c>
      <c r="N26" s="228">
        <v>400.32</v>
      </c>
      <c r="O26" s="229">
        <f t="shared" si="1"/>
        <v>0</v>
      </c>
      <c r="P26">
        <f t="shared" si="2"/>
        <v>0</v>
      </c>
    </row>
    <row r="27" spans="1:16" ht="12.75">
      <c r="A27" s="223">
        <v>400</v>
      </c>
      <c r="B27" s="75" t="s">
        <v>461</v>
      </c>
      <c r="C27" s="76" t="s">
        <v>487</v>
      </c>
      <c r="D27" s="77" t="s">
        <v>808</v>
      </c>
      <c r="E27" s="78"/>
      <c r="F27" s="77"/>
      <c r="G27" s="224" t="s">
        <v>809</v>
      </c>
      <c r="H27" s="75"/>
      <c r="I27" s="77"/>
      <c r="J27" s="79">
        <v>4</v>
      </c>
      <c r="K27" s="225"/>
      <c r="L27" s="226" t="s">
        <v>461</v>
      </c>
      <c r="M27" s="227">
        <f t="shared" si="0"/>
        <v>0</v>
      </c>
      <c r="N27" s="228">
        <v>4</v>
      </c>
      <c r="O27" s="229">
        <f t="shared" si="1"/>
        <v>0</v>
      </c>
      <c r="P27">
        <f t="shared" si="2"/>
        <v>0</v>
      </c>
    </row>
    <row r="28" spans="1:16" ht="12.75">
      <c r="A28" s="223">
        <v>401</v>
      </c>
      <c r="B28" s="75" t="s">
        <v>461</v>
      </c>
      <c r="C28" s="76" t="s">
        <v>810</v>
      </c>
      <c r="D28" s="77" t="s">
        <v>811</v>
      </c>
      <c r="E28" s="78"/>
      <c r="F28" s="77"/>
      <c r="G28" s="224" t="s">
        <v>809</v>
      </c>
      <c r="H28" s="75"/>
      <c r="I28" s="77"/>
      <c r="J28" s="79">
        <v>8</v>
      </c>
      <c r="K28" s="225"/>
      <c r="L28" s="226" t="s">
        <v>461</v>
      </c>
      <c r="M28" s="227">
        <f t="shared" si="0"/>
        <v>0</v>
      </c>
      <c r="N28" s="228">
        <v>8</v>
      </c>
      <c r="O28" s="229">
        <f t="shared" si="1"/>
        <v>0</v>
      </c>
      <c r="P28">
        <f t="shared" si="2"/>
        <v>0</v>
      </c>
    </row>
    <row r="29" spans="1:16" ht="12.75">
      <c r="A29" s="223">
        <v>402</v>
      </c>
      <c r="B29" s="75" t="s">
        <v>461</v>
      </c>
      <c r="C29" s="76" t="s">
        <v>812</v>
      </c>
      <c r="D29" s="77" t="s">
        <v>813</v>
      </c>
      <c r="E29" s="78"/>
      <c r="F29" s="77"/>
      <c r="G29" s="224" t="s">
        <v>809</v>
      </c>
      <c r="H29" s="75"/>
      <c r="I29" s="77"/>
      <c r="J29" s="79">
        <v>13</v>
      </c>
      <c r="K29" s="225"/>
      <c r="L29" s="226" t="s">
        <v>461</v>
      </c>
      <c r="M29" s="227">
        <f t="shared" si="0"/>
        <v>0</v>
      </c>
      <c r="N29" s="228">
        <v>13</v>
      </c>
      <c r="O29" s="229">
        <f t="shared" si="1"/>
        <v>0</v>
      </c>
      <c r="P29">
        <f t="shared" si="2"/>
        <v>0</v>
      </c>
    </row>
    <row r="30" spans="1:16" ht="12.75">
      <c r="A30" s="223">
        <v>403</v>
      </c>
      <c r="B30" s="75" t="s">
        <v>461</v>
      </c>
      <c r="C30" s="76" t="s">
        <v>487</v>
      </c>
      <c r="D30" s="77" t="s">
        <v>814</v>
      </c>
      <c r="E30" s="78"/>
      <c r="F30" s="77"/>
      <c r="G30" s="224" t="s">
        <v>809</v>
      </c>
      <c r="H30" s="75"/>
      <c r="I30" s="77"/>
      <c r="J30" s="79">
        <v>14</v>
      </c>
      <c r="K30" s="225"/>
      <c r="L30" s="226" t="s">
        <v>461</v>
      </c>
      <c r="M30" s="227">
        <f t="shared" si="0"/>
        <v>0</v>
      </c>
      <c r="N30" s="228">
        <v>14</v>
      </c>
      <c r="O30" s="229">
        <f t="shared" si="1"/>
        <v>0</v>
      </c>
      <c r="P30">
        <f t="shared" si="2"/>
        <v>0</v>
      </c>
    </row>
    <row r="31" spans="1:16" ht="12.75">
      <c r="A31" s="223">
        <v>404</v>
      </c>
      <c r="B31" s="75" t="s">
        <v>461</v>
      </c>
      <c r="C31" s="76" t="s">
        <v>815</v>
      </c>
      <c r="D31" s="77" t="s">
        <v>816</v>
      </c>
      <c r="E31" s="78"/>
      <c r="F31" s="77"/>
      <c r="G31" s="224" t="s">
        <v>809</v>
      </c>
      <c r="H31" s="75"/>
      <c r="I31" s="77"/>
      <c r="J31" s="79">
        <v>7</v>
      </c>
      <c r="K31" s="225"/>
      <c r="L31" s="226" t="s">
        <v>461</v>
      </c>
      <c r="M31" s="227">
        <f t="shared" si="0"/>
        <v>0</v>
      </c>
      <c r="N31" s="228">
        <v>7</v>
      </c>
      <c r="O31" s="229">
        <f t="shared" si="1"/>
        <v>0</v>
      </c>
      <c r="P31">
        <f t="shared" si="2"/>
        <v>0</v>
      </c>
    </row>
    <row r="32" spans="1:16" ht="12.75">
      <c r="A32" s="223">
        <v>405</v>
      </c>
      <c r="B32" s="75" t="s">
        <v>461</v>
      </c>
      <c r="C32" s="76" t="s">
        <v>817</v>
      </c>
      <c r="D32" s="77" t="s">
        <v>818</v>
      </c>
      <c r="E32" s="78"/>
      <c r="F32" s="77"/>
      <c r="G32" s="224" t="s">
        <v>809</v>
      </c>
      <c r="H32" s="75"/>
      <c r="I32" s="77"/>
      <c r="J32" s="79">
        <v>29</v>
      </c>
      <c r="K32" s="225"/>
      <c r="L32" s="226" t="s">
        <v>461</v>
      </c>
      <c r="M32" s="227">
        <f t="shared" si="0"/>
        <v>0</v>
      </c>
      <c r="N32" s="228">
        <v>29</v>
      </c>
      <c r="O32" s="229">
        <f t="shared" si="1"/>
        <v>0</v>
      </c>
      <c r="P32">
        <f t="shared" si="2"/>
        <v>0</v>
      </c>
    </row>
    <row r="33" spans="1:16" ht="12.75">
      <c r="A33" s="223">
        <v>406</v>
      </c>
      <c r="B33" s="75" t="s">
        <v>461</v>
      </c>
      <c r="C33" s="76" t="s">
        <v>487</v>
      </c>
      <c r="D33" s="77" t="s">
        <v>819</v>
      </c>
      <c r="E33" s="78"/>
      <c r="F33" s="77"/>
      <c r="G33" s="224" t="s">
        <v>809</v>
      </c>
      <c r="H33" s="75"/>
      <c r="I33" s="77"/>
      <c r="J33" s="79">
        <v>3</v>
      </c>
      <c r="K33" s="225"/>
      <c r="L33" s="226" t="s">
        <v>461</v>
      </c>
      <c r="M33" s="227">
        <f t="shared" si="0"/>
        <v>0</v>
      </c>
      <c r="N33" s="228">
        <v>3</v>
      </c>
      <c r="O33" s="229">
        <f t="shared" si="1"/>
        <v>0</v>
      </c>
      <c r="P33">
        <f t="shared" si="2"/>
        <v>0</v>
      </c>
    </row>
    <row r="34" spans="1:16" ht="12.75">
      <c r="A34" s="223">
        <v>407</v>
      </c>
      <c r="B34" s="75" t="s">
        <v>461</v>
      </c>
      <c r="C34" s="76" t="s">
        <v>487</v>
      </c>
      <c r="D34" s="77" t="s">
        <v>820</v>
      </c>
      <c r="E34" s="78"/>
      <c r="F34" s="77"/>
      <c r="G34" s="224" t="s">
        <v>809</v>
      </c>
      <c r="H34" s="75"/>
      <c r="I34" s="77"/>
      <c r="J34" s="79">
        <v>17</v>
      </c>
      <c r="K34" s="225"/>
      <c r="L34" s="226" t="s">
        <v>461</v>
      </c>
      <c r="M34" s="227">
        <f t="shared" si="0"/>
        <v>0</v>
      </c>
      <c r="N34" s="228">
        <v>17</v>
      </c>
      <c r="O34" s="229">
        <f t="shared" si="1"/>
        <v>0</v>
      </c>
      <c r="P34">
        <f t="shared" si="2"/>
        <v>0</v>
      </c>
    </row>
    <row r="35" spans="1:16" ht="12.75">
      <c r="A35" s="223">
        <v>408</v>
      </c>
      <c r="B35" s="75" t="s">
        <v>461</v>
      </c>
      <c r="C35" s="76" t="s">
        <v>821</v>
      </c>
      <c r="D35" s="77" t="s">
        <v>822</v>
      </c>
      <c r="E35" s="78"/>
      <c r="F35" s="77"/>
      <c r="G35" s="224" t="s">
        <v>809</v>
      </c>
      <c r="H35" s="75"/>
      <c r="I35" s="77"/>
      <c r="J35" s="79">
        <v>8</v>
      </c>
      <c r="K35" s="225"/>
      <c r="L35" s="226" t="s">
        <v>461</v>
      </c>
      <c r="M35" s="227">
        <f t="shared" si="0"/>
        <v>0</v>
      </c>
      <c r="N35" s="228">
        <v>8</v>
      </c>
      <c r="O35" s="229">
        <f t="shared" si="1"/>
        <v>0</v>
      </c>
      <c r="P35">
        <f t="shared" si="2"/>
        <v>0</v>
      </c>
    </row>
    <row r="36" spans="1:16" ht="12.75">
      <c r="A36" s="223">
        <v>409</v>
      </c>
      <c r="B36" s="75" t="s">
        <v>461</v>
      </c>
      <c r="C36" s="76" t="s">
        <v>823</v>
      </c>
      <c r="D36" s="77" t="s">
        <v>824</v>
      </c>
      <c r="E36" s="78"/>
      <c r="F36" s="77"/>
      <c r="G36" s="224" t="s">
        <v>809</v>
      </c>
      <c r="H36" s="75"/>
      <c r="I36" s="77"/>
      <c r="J36" s="79">
        <v>3</v>
      </c>
      <c r="K36" s="225"/>
      <c r="L36" s="226" t="s">
        <v>461</v>
      </c>
      <c r="M36" s="227">
        <f t="shared" si="0"/>
        <v>0</v>
      </c>
      <c r="N36" s="228">
        <v>3</v>
      </c>
      <c r="O36" s="229">
        <f t="shared" si="1"/>
        <v>0</v>
      </c>
      <c r="P36">
        <f t="shared" si="2"/>
        <v>0</v>
      </c>
    </row>
    <row r="37" spans="1:16" ht="12.75">
      <c r="A37" s="223">
        <v>410</v>
      </c>
      <c r="B37" s="75" t="s">
        <v>461</v>
      </c>
      <c r="C37" s="76" t="s">
        <v>487</v>
      </c>
      <c r="D37" s="77" t="s">
        <v>825</v>
      </c>
      <c r="E37" s="78"/>
      <c r="F37" s="77"/>
      <c r="G37" s="224" t="s">
        <v>809</v>
      </c>
      <c r="H37" s="75"/>
      <c r="I37" s="77"/>
      <c r="J37" s="79">
        <v>5</v>
      </c>
      <c r="K37" s="225"/>
      <c r="L37" s="226" t="s">
        <v>461</v>
      </c>
      <c r="M37" s="227">
        <f t="shared" si="0"/>
        <v>0</v>
      </c>
      <c r="N37" s="228">
        <v>5</v>
      </c>
      <c r="O37" s="229">
        <f t="shared" si="1"/>
        <v>0</v>
      </c>
      <c r="P37">
        <f t="shared" si="2"/>
        <v>0</v>
      </c>
    </row>
    <row r="38" spans="1:16" ht="12.75">
      <c r="A38" s="223">
        <v>411</v>
      </c>
      <c r="B38" s="75" t="s">
        <v>461</v>
      </c>
      <c r="C38" s="76" t="s">
        <v>487</v>
      </c>
      <c r="D38" s="77" t="s">
        <v>826</v>
      </c>
      <c r="E38" s="78"/>
      <c r="F38" s="77"/>
      <c r="G38" s="224" t="s">
        <v>809</v>
      </c>
      <c r="H38" s="75"/>
      <c r="I38" s="77"/>
      <c r="J38" s="79">
        <v>5</v>
      </c>
      <c r="K38" s="225"/>
      <c r="L38" s="226" t="s">
        <v>461</v>
      </c>
      <c r="M38" s="227">
        <f t="shared" si="0"/>
        <v>0</v>
      </c>
      <c r="N38" s="228">
        <v>5</v>
      </c>
      <c r="O38" s="229">
        <f t="shared" si="1"/>
        <v>0</v>
      </c>
      <c r="P38">
        <f t="shared" si="2"/>
        <v>0</v>
      </c>
    </row>
    <row r="39" spans="1:16" ht="12.75">
      <c r="A39" s="223">
        <v>412</v>
      </c>
      <c r="B39" s="75" t="s">
        <v>461</v>
      </c>
      <c r="C39" s="76" t="s">
        <v>487</v>
      </c>
      <c r="D39" s="77" t="s">
        <v>827</v>
      </c>
      <c r="E39" s="78"/>
      <c r="F39" s="77"/>
      <c r="G39" s="224" t="s">
        <v>809</v>
      </c>
      <c r="H39" s="75"/>
      <c r="I39" s="77"/>
      <c r="J39" s="79">
        <v>3</v>
      </c>
      <c r="K39" s="225"/>
      <c r="L39" s="226" t="s">
        <v>461</v>
      </c>
      <c r="M39" s="227">
        <f t="shared" si="0"/>
        <v>0</v>
      </c>
      <c r="N39" s="228">
        <v>3</v>
      </c>
      <c r="O39" s="229">
        <f t="shared" si="1"/>
        <v>0</v>
      </c>
      <c r="P39">
        <f t="shared" si="2"/>
        <v>0</v>
      </c>
    </row>
    <row r="40" spans="1:16" ht="12.75">
      <c r="A40" s="223">
        <v>413</v>
      </c>
      <c r="B40" s="75" t="s">
        <v>461</v>
      </c>
      <c r="C40" s="76" t="s">
        <v>487</v>
      </c>
      <c r="D40" s="77" t="s">
        <v>828</v>
      </c>
      <c r="E40" s="78"/>
      <c r="F40" s="77"/>
      <c r="G40" s="224" t="s">
        <v>809</v>
      </c>
      <c r="H40" s="75"/>
      <c r="I40" s="77"/>
      <c r="J40" s="79">
        <v>19</v>
      </c>
      <c r="K40" s="225"/>
      <c r="L40" s="226" t="s">
        <v>461</v>
      </c>
      <c r="M40" s="227">
        <f aca="true" t="shared" si="3" ref="M40:M71">IF(K40&lt;&gt;"",L40-K40,0)</f>
        <v>0</v>
      </c>
      <c r="N40" s="228">
        <v>19</v>
      </c>
      <c r="O40" s="229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23">
        <v>414</v>
      </c>
      <c r="B41" s="75" t="s">
        <v>461</v>
      </c>
      <c r="C41" s="76" t="s">
        <v>487</v>
      </c>
      <c r="D41" s="77" t="s">
        <v>829</v>
      </c>
      <c r="E41" s="78"/>
      <c r="F41" s="77"/>
      <c r="G41" s="224" t="s">
        <v>809</v>
      </c>
      <c r="H41" s="75"/>
      <c r="I41" s="77"/>
      <c r="J41" s="79">
        <v>12</v>
      </c>
      <c r="K41" s="225"/>
      <c r="L41" s="226" t="s">
        <v>461</v>
      </c>
      <c r="M41" s="227">
        <f t="shared" si="3"/>
        <v>0</v>
      </c>
      <c r="N41" s="228">
        <v>12</v>
      </c>
      <c r="O41" s="229">
        <f t="shared" si="4"/>
        <v>0</v>
      </c>
      <c r="P41">
        <f t="shared" si="5"/>
        <v>0</v>
      </c>
    </row>
    <row r="42" spans="1:16" ht="12.75">
      <c r="A42" s="223">
        <v>415</v>
      </c>
      <c r="B42" s="75" t="s">
        <v>461</v>
      </c>
      <c r="C42" s="76" t="s">
        <v>830</v>
      </c>
      <c r="D42" s="77" t="s">
        <v>831</v>
      </c>
      <c r="E42" s="78"/>
      <c r="F42" s="77"/>
      <c r="G42" s="224" t="s">
        <v>809</v>
      </c>
      <c r="H42" s="75"/>
      <c r="I42" s="77"/>
      <c r="J42" s="79">
        <v>14</v>
      </c>
      <c r="K42" s="225"/>
      <c r="L42" s="226" t="s">
        <v>461</v>
      </c>
      <c r="M42" s="227">
        <f t="shared" si="3"/>
        <v>0</v>
      </c>
      <c r="N42" s="228">
        <v>14</v>
      </c>
      <c r="O42" s="229">
        <f t="shared" si="4"/>
        <v>0</v>
      </c>
      <c r="P42">
        <f t="shared" si="5"/>
        <v>0</v>
      </c>
    </row>
    <row r="43" spans="1:16" ht="12.75">
      <c r="A43" s="223">
        <v>416</v>
      </c>
      <c r="B43" s="75" t="s">
        <v>461</v>
      </c>
      <c r="C43" s="76" t="s">
        <v>832</v>
      </c>
      <c r="D43" s="77" t="s">
        <v>833</v>
      </c>
      <c r="E43" s="78"/>
      <c r="F43" s="77"/>
      <c r="G43" s="224" t="s">
        <v>809</v>
      </c>
      <c r="H43" s="75"/>
      <c r="I43" s="77"/>
      <c r="J43" s="79">
        <v>4</v>
      </c>
      <c r="K43" s="225"/>
      <c r="L43" s="226" t="s">
        <v>461</v>
      </c>
      <c r="M43" s="227">
        <f t="shared" si="3"/>
        <v>0</v>
      </c>
      <c r="N43" s="228">
        <v>4</v>
      </c>
      <c r="O43" s="229">
        <f t="shared" si="4"/>
        <v>0</v>
      </c>
      <c r="P43">
        <f t="shared" si="5"/>
        <v>0</v>
      </c>
    </row>
    <row r="44" spans="1:16" ht="12.75">
      <c r="A44" s="223">
        <v>417</v>
      </c>
      <c r="B44" s="75" t="s">
        <v>461</v>
      </c>
      <c r="C44" s="76" t="s">
        <v>834</v>
      </c>
      <c r="D44" s="77" t="s">
        <v>835</v>
      </c>
      <c r="E44" s="78"/>
      <c r="F44" s="77"/>
      <c r="G44" s="224" t="s">
        <v>809</v>
      </c>
      <c r="H44" s="75"/>
      <c r="I44" s="77"/>
      <c r="J44" s="79">
        <v>25</v>
      </c>
      <c r="K44" s="225"/>
      <c r="L44" s="226" t="s">
        <v>461</v>
      </c>
      <c r="M44" s="227">
        <f t="shared" si="3"/>
        <v>0</v>
      </c>
      <c r="N44" s="228">
        <v>25</v>
      </c>
      <c r="O44" s="229">
        <f t="shared" si="4"/>
        <v>0</v>
      </c>
      <c r="P44">
        <f t="shared" si="5"/>
        <v>0</v>
      </c>
    </row>
    <row r="45" spans="1:16" ht="12.75">
      <c r="A45" s="223">
        <v>418</v>
      </c>
      <c r="B45" s="75" t="s">
        <v>461</v>
      </c>
      <c r="C45" s="76" t="s">
        <v>836</v>
      </c>
      <c r="D45" s="77" t="s">
        <v>835</v>
      </c>
      <c r="E45" s="78"/>
      <c r="F45" s="77"/>
      <c r="G45" s="224" t="s">
        <v>809</v>
      </c>
      <c r="H45" s="75"/>
      <c r="I45" s="77"/>
      <c r="J45" s="79">
        <v>8</v>
      </c>
      <c r="K45" s="225"/>
      <c r="L45" s="226" t="s">
        <v>461</v>
      </c>
      <c r="M45" s="227">
        <f t="shared" si="3"/>
        <v>0</v>
      </c>
      <c r="N45" s="228">
        <v>8</v>
      </c>
      <c r="O45" s="229">
        <f t="shared" si="4"/>
        <v>0</v>
      </c>
      <c r="P45">
        <f t="shared" si="5"/>
        <v>0</v>
      </c>
    </row>
    <row r="46" spans="1:16" ht="12.75">
      <c r="A46" s="223">
        <v>419</v>
      </c>
      <c r="B46" s="75" t="s">
        <v>461</v>
      </c>
      <c r="C46" s="76" t="s">
        <v>837</v>
      </c>
      <c r="D46" s="77" t="s">
        <v>835</v>
      </c>
      <c r="E46" s="78"/>
      <c r="F46" s="77"/>
      <c r="G46" s="224" t="s">
        <v>809</v>
      </c>
      <c r="H46" s="75"/>
      <c r="I46" s="77"/>
      <c r="J46" s="79">
        <v>5</v>
      </c>
      <c r="K46" s="225"/>
      <c r="L46" s="226" t="s">
        <v>461</v>
      </c>
      <c r="M46" s="227">
        <f t="shared" si="3"/>
        <v>0</v>
      </c>
      <c r="N46" s="228">
        <v>5</v>
      </c>
      <c r="O46" s="229">
        <f t="shared" si="4"/>
        <v>0</v>
      </c>
      <c r="P46">
        <f t="shared" si="5"/>
        <v>0</v>
      </c>
    </row>
    <row r="47" spans="1:16" ht="12.75">
      <c r="A47" s="223">
        <v>420</v>
      </c>
      <c r="B47" s="75" t="s">
        <v>461</v>
      </c>
      <c r="C47" s="76" t="s">
        <v>838</v>
      </c>
      <c r="D47" s="77" t="s">
        <v>835</v>
      </c>
      <c r="E47" s="78"/>
      <c r="F47" s="77"/>
      <c r="G47" s="224" t="s">
        <v>809</v>
      </c>
      <c r="H47" s="75"/>
      <c r="I47" s="77"/>
      <c r="J47" s="79">
        <v>3</v>
      </c>
      <c r="K47" s="225"/>
      <c r="L47" s="226" t="s">
        <v>461</v>
      </c>
      <c r="M47" s="227">
        <f t="shared" si="3"/>
        <v>0</v>
      </c>
      <c r="N47" s="228">
        <v>3</v>
      </c>
      <c r="O47" s="229">
        <f t="shared" si="4"/>
        <v>0</v>
      </c>
      <c r="P47">
        <f t="shared" si="5"/>
        <v>0</v>
      </c>
    </row>
    <row r="48" spans="1:16" ht="12.75">
      <c r="A48" s="223">
        <v>421</v>
      </c>
      <c r="B48" s="75" t="s">
        <v>461</v>
      </c>
      <c r="C48" s="76" t="s">
        <v>839</v>
      </c>
      <c r="D48" s="77" t="s">
        <v>835</v>
      </c>
      <c r="E48" s="78"/>
      <c r="F48" s="77"/>
      <c r="G48" s="224" t="s">
        <v>809</v>
      </c>
      <c r="H48" s="75"/>
      <c r="I48" s="77"/>
      <c r="J48" s="79">
        <v>2</v>
      </c>
      <c r="K48" s="225"/>
      <c r="L48" s="226" t="s">
        <v>461</v>
      </c>
      <c r="M48" s="227">
        <f t="shared" si="3"/>
        <v>0</v>
      </c>
      <c r="N48" s="228">
        <v>2</v>
      </c>
      <c r="O48" s="229">
        <f t="shared" si="4"/>
        <v>0</v>
      </c>
      <c r="P48">
        <f t="shared" si="5"/>
        <v>0</v>
      </c>
    </row>
    <row r="49" spans="1:16" ht="12.75">
      <c r="A49" s="223">
        <v>422</v>
      </c>
      <c r="B49" s="75" t="s">
        <v>461</v>
      </c>
      <c r="C49" s="76" t="s">
        <v>840</v>
      </c>
      <c r="D49" s="77" t="s">
        <v>835</v>
      </c>
      <c r="E49" s="78"/>
      <c r="F49" s="77"/>
      <c r="G49" s="224" t="s">
        <v>809</v>
      </c>
      <c r="H49" s="75"/>
      <c r="I49" s="77"/>
      <c r="J49" s="79">
        <v>2</v>
      </c>
      <c r="K49" s="225"/>
      <c r="L49" s="226" t="s">
        <v>461</v>
      </c>
      <c r="M49" s="227">
        <f t="shared" si="3"/>
        <v>0</v>
      </c>
      <c r="N49" s="228">
        <v>2</v>
      </c>
      <c r="O49" s="229">
        <f t="shared" si="4"/>
        <v>0</v>
      </c>
      <c r="P49">
        <f t="shared" si="5"/>
        <v>0</v>
      </c>
    </row>
    <row r="50" spans="1:16" ht="12.75">
      <c r="A50" s="223">
        <v>423</v>
      </c>
      <c r="B50" s="75" t="s">
        <v>461</v>
      </c>
      <c r="C50" s="76" t="s">
        <v>841</v>
      </c>
      <c r="D50" s="77" t="s">
        <v>835</v>
      </c>
      <c r="E50" s="78"/>
      <c r="F50" s="77"/>
      <c r="G50" s="224" t="s">
        <v>809</v>
      </c>
      <c r="H50" s="75"/>
      <c r="I50" s="77"/>
      <c r="J50" s="79">
        <v>2</v>
      </c>
      <c r="K50" s="225"/>
      <c r="L50" s="226" t="s">
        <v>461</v>
      </c>
      <c r="M50" s="227">
        <f t="shared" si="3"/>
        <v>0</v>
      </c>
      <c r="N50" s="228">
        <v>2</v>
      </c>
      <c r="O50" s="229">
        <f t="shared" si="4"/>
        <v>0</v>
      </c>
      <c r="P50">
        <f t="shared" si="5"/>
        <v>0</v>
      </c>
    </row>
    <row r="51" spans="1:16" ht="12.75">
      <c r="A51" s="223">
        <v>424</v>
      </c>
      <c r="B51" s="75" t="s">
        <v>461</v>
      </c>
      <c r="C51" s="76" t="s">
        <v>842</v>
      </c>
      <c r="D51" s="77" t="s">
        <v>835</v>
      </c>
      <c r="E51" s="78"/>
      <c r="F51" s="77"/>
      <c r="G51" s="224" t="s">
        <v>809</v>
      </c>
      <c r="H51" s="75"/>
      <c r="I51" s="77"/>
      <c r="J51" s="79">
        <v>4</v>
      </c>
      <c r="K51" s="225"/>
      <c r="L51" s="226" t="s">
        <v>461</v>
      </c>
      <c r="M51" s="227">
        <f t="shared" si="3"/>
        <v>0</v>
      </c>
      <c r="N51" s="228">
        <v>4</v>
      </c>
      <c r="O51" s="229">
        <f t="shared" si="4"/>
        <v>0</v>
      </c>
      <c r="P51">
        <f t="shared" si="5"/>
        <v>0</v>
      </c>
    </row>
    <row r="52" spans="1:16" ht="12.75">
      <c r="A52" s="223">
        <v>425</v>
      </c>
      <c r="B52" s="75" t="s">
        <v>461</v>
      </c>
      <c r="C52" s="76" t="s">
        <v>843</v>
      </c>
      <c r="D52" s="77" t="s">
        <v>835</v>
      </c>
      <c r="E52" s="78"/>
      <c r="F52" s="77"/>
      <c r="G52" s="224" t="s">
        <v>809</v>
      </c>
      <c r="H52" s="75"/>
      <c r="I52" s="77"/>
      <c r="J52" s="79">
        <v>5</v>
      </c>
      <c r="K52" s="225"/>
      <c r="L52" s="226" t="s">
        <v>461</v>
      </c>
      <c r="M52" s="227">
        <f t="shared" si="3"/>
        <v>0</v>
      </c>
      <c r="N52" s="228">
        <v>5</v>
      </c>
      <c r="O52" s="229">
        <f t="shared" si="4"/>
        <v>0</v>
      </c>
      <c r="P52">
        <f t="shared" si="5"/>
        <v>0</v>
      </c>
    </row>
    <row r="53" spans="1:16" ht="12.75">
      <c r="A53" s="223">
        <v>426</v>
      </c>
      <c r="B53" s="75" t="s">
        <v>461</v>
      </c>
      <c r="C53" s="76" t="s">
        <v>844</v>
      </c>
      <c r="D53" s="77" t="s">
        <v>835</v>
      </c>
      <c r="E53" s="78"/>
      <c r="F53" s="77"/>
      <c r="G53" s="224" t="s">
        <v>809</v>
      </c>
      <c r="H53" s="75"/>
      <c r="I53" s="77"/>
      <c r="J53" s="79">
        <v>4</v>
      </c>
      <c r="K53" s="225"/>
      <c r="L53" s="226" t="s">
        <v>461</v>
      </c>
      <c r="M53" s="227">
        <f t="shared" si="3"/>
        <v>0</v>
      </c>
      <c r="N53" s="228">
        <v>4</v>
      </c>
      <c r="O53" s="229">
        <f t="shared" si="4"/>
        <v>0</v>
      </c>
      <c r="P53">
        <f t="shared" si="5"/>
        <v>0</v>
      </c>
    </row>
    <row r="54" spans="1:16" ht="12.75">
      <c r="A54" s="223">
        <v>427</v>
      </c>
      <c r="B54" s="75" t="s">
        <v>461</v>
      </c>
      <c r="C54" s="76" t="s">
        <v>845</v>
      </c>
      <c r="D54" s="77" t="s">
        <v>835</v>
      </c>
      <c r="E54" s="78"/>
      <c r="F54" s="77"/>
      <c r="G54" s="224" t="s">
        <v>809</v>
      </c>
      <c r="H54" s="75"/>
      <c r="I54" s="77"/>
      <c r="J54" s="79">
        <v>2</v>
      </c>
      <c r="K54" s="225"/>
      <c r="L54" s="226" t="s">
        <v>461</v>
      </c>
      <c r="M54" s="227">
        <f t="shared" si="3"/>
        <v>0</v>
      </c>
      <c r="N54" s="228">
        <v>2</v>
      </c>
      <c r="O54" s="229">
        <f t="shared" si="4"/>
        <v>0</v>
      </c>
      <c r="P54">
        <f t="shared" si="5"/>
        <v>0</v>
      </c>
    </row>
    <row r="55" spans="1:16" ht="12.75">
      <c r="A55" s="223">
        <v>428</v>
      </c>
      <c r="B55" s="75" t="s">
        <v>461</v>
      </c>
      <c r="C55" s="76" t="s">
        <v>846</v>
      </c>
      <c r="D55" s="77" t="s">
        <v>835</v>
      </c>
      <c r="E55" s="78"/>
      <c r="F55" s="77"/>
      <c r="G55" s="224" t="s">
        <v>809</v>
      </c>
      <c r="H55" s="75"/>
      <c r="I55" s="77"/>
      <c r="J55" s="79">
        <v>2</v>
      </c>
      <c r="K55" s="225"/>
      <c r="L55" s="226" t="s">
        <v>461</v>
      </c>
      <c r="M55" s="227">
        <f t="shared" si="3"/>
        <v>0</v>
      </c>
      <c r="N55" s="228">
        <v>2</v>
      </c>
      <c r="O55" s="229">
        <f t="shared" si="4"/>
        <v>0</v>
      </c>
      <c r="P55">
        <f t="shared" si="5"/>
        <v>0</v>
      </c>
    </row>
    <row r="56" spans="1:16" ht="12.75">
      <c r="A56" s="223">
        <v>429</v>
      </c>
      <c r="B56" s="75" t="s">
        <v>461</v>
      </c>
      <c r="C56" s="76" t="s">
        <v>847</v>
      </c>
      <c r="D56" s="77" t="s">
        <v>835</v>
      </c>
      <c r="E56" s="78"/>
      <c r="F56" s="77"/>
      <c r="G56" s="224" t="s">
        <v>809</v>
      </c>
      <c r="H56" s="75"/>
      <c r="I56" s="77"/>
      <c r="J56" s="79">
        <v>2</v>
      </c>
      <c r="K56" s="225"/>
      <c r="L56" s="226" t="s">
        <v>461</v>
      </c>
      <c r="M56" s="227">
        <f t="shared" si="3"/>
        <v>0</v>
      </c>
      <c r="N56" s="228">
        <v>2</v>
      </c>
      <c r="O56" s="229">
        <f t="shared" si="4"/>
        <v>0</v>
      </c>
      <c r="P56">
        <f t="shared" si="5"/>
        <v>0</v>
      </c>
    </row>
    <row r="57" spans="1:16" ht="12.75">
      <c r="A57" s="223">
        <v>430</v>
      </c>
      <c r="B57" s="75" t="s">
        <v>461</v>
      </c>
      <c r="C57" s="76" t="s">
        <v>848</v>
      </c>
      <c r="D57" s="77" t="s">
        <v>835</v>
      </c>
      <c r="E57" s="78"/>
      <c r="F57" s="77"/>
      <c r="G57" s="224" t="s">
        <v>809</v>
      </c>
      <c r="H57" s="75"/>
      <c r="I57" s="77"/>
      <c r="J57" s="79">
        <v>4</v>
      </c>
      <c r="K57" s="225"/>
      <c r="L57" s="226" t="s">
        <v>461</v>
      </c>
      <c r="M57" s="227">
        <f t="shared" si="3"/>
        <v>0</v>
      </c>
      <c r="N57" s="228">
        <v>4</v>
      </c>
      <c r="O57" s="229">
        <f t="shared" si="4"/>
        <v>0</v>
      </c>
      <c r="P57">
        <f t="shared" si="5"/>
        <v>0</v>
      </c>
    </row>
    <row r="58" spans="1:16" ht="12.75">
      <c r="A58" s="223">
        <v>431</v>
      </c>
      <c r="B58" s="75" t="s">
        <v>461</v>
      </c>
      <c r="C58" s="76" t="s">
        <v>849</v>
      </c>
      <c r="D58" s="77" t="s">
        <v>835</v>
      </c>
      <c r="E58" s="78"/>
      <c r="F58" s="77"/>
      <c r="G58" s="224" t="s">
        <v>809</v>
      </c>
      <c r="H58" s="75"/>
      <c r="I58" s="77"/>
      <c r="J58" s="79">
        <v>2</v>
      </c>
      <c r="K58" s="225"/>
      <c r="L58" s="226" t="s">
        <v>461</v>
      </c>
      <c r="M58" s="227">
        <f t="shared" si="3"/>
        <v>0</v>
      </c>
      <c r="N58" s="228">
        <v>2</v>
      </c>
      <c r="O58" s="229">
        <f t="shared" si="4"/>
        <v>0</v>
      </c>
      <c r="P58">
        <f t="shared" si="5"/>
        <v>0</v>
      </c>
    </row>
    <row r="59" spans="1:16" ht="12.75">
      <c r="A59" s="223">
        <v>432</v>
      </c>
      <c r="B59" s="75" t="s">
        <v>461</v>
      </c>
      <c r="C59" s="76" t="s">
        <v>850</v>
      </c>
      <c r="D59" s="77" t="s">
        <v>835</v>
      </c>
      <c r="E59" s="78"/>
      <c r="F59" s="77"/>
      <c r="G59" s="224" t="s">
        <v>809</v>
      </c>
      <c r="H59" s="75"/>
      <c r="I59" s="77"/>
      <c r="J59" s="79">
        <v>4</v>
      </c>
      <c r="K59" s="225"/>
      <c r="L59" s="226" t="s">
        <v>461</v>
      </c>
      <c r="M59" s="227">
        <f t="shared" si="3"/>
        <v>0</v>
      </c>
      <c r="N59" s="228">
        <v>4</v>
      </c>
      <c r="O59" s="229">
        <f t="shared" si="4"/>
        <v>0</v>
      </c>
      <c r="P59">
        <f t="shared" si="5"/>
        <v>0</v>
      </c>
    </row>
    <row r="60" spans="1:16" ht="12.75">
      <c r="A60" s="223">
        <v>433</v>
      </c>
      <c r="B60" s="75" t="s">
        <v>461</v>
      </c>
      <c r="C60" s="76" t="s">
        <v>851</v>
      </c>
      <c r="D60" s="77" t="s">
        <v>835</v>
      </c>
      <c r="E60" s="78"/>
      <c r="F60" s="77"/>
      <c r="G60" s="224" t="s">
        <v>809</v>
      </c>
      <c r="H60" s="75"/>
      <c r="I60" s="77"/>
      <c r="J60" s="79">
        <v>5</v>
      </c>
      <c r="K60" s="225"/>
      <c r="L60" s="226" t="s">
        <v>461</v>
      </c>
      <c r="M60" s="227">
        <f t="shared" si="3"/>
        <v>0</v>
      </c>
      <c r="N60" s="228">
        <v>5</v>
      </c>
      <c r="O60" s="229">
        <f t="shared" si="4"/>
        <v>0</v>
      </c>
      <c r="P60">
        <f t="shared" si="5"/>
        <v>0</v>
      </c>
    </row>
    <row r="61" spans="1:16" ht="12.75">
      <c r="A61" s="223">
        <v>434</v>
      </c>
      <c r="B61" s="75" t="s">
        <v>461</v>
      </c>
      <c r="C61" s="76" t="s">
        <v>852</v>
      </c>
      <c r="D61" s="77" t="s">
        <v>835</v>
      </c>
      <c r="E61" s="78"/>
      <c r="F61" s="77"/>
      <c r="G61" s="224" t="s">
        <v>809</v>
      </c>
      <c r="H61" s="75"/>
      <c r="I61" s="77"/>
      <c r="J61" s="79">
        <v>2</v>
      </c>
      <c r="K61" s="225"/>
      <c r="L61" s="226" t="s">
        <v>461</v>
      </c>
      <c r="M61" s="227">
        <f t="shared" si="3"/>
        <v>0</v>
      </c>
      <c r="N61" s="228">
        <v>2</v>
      </c>
      <c r="O61" s="229">
        <f t="shared" si="4"/>
        <v>0</v>
      </c>
      <c r="P61">
        <f t="shared" si="5"/>
        <v>0</v>
      </c>
    </row>
    <row r="62" spans="1:16" ht="12.75">
      <c r="A62" s="223">
        <v>435</v>
      </c>
      <c r="B62" s="75" t="s">
        <v>461</v>
      </c>
      <c r="C62" s="76" t="s">
        <v>853</v>
      </c>
      <c r="D62" s="77" t="s">
        <v>835</v>
      </c>
      <c r="E62" s="78"/>
      <c r="F62" s="77"/>
      <c r="G62" s="224" t="s">
        <v>809</v>
      </c>
      <c r="H62" s="75"/>
      <c r="I62" s="77"/>
      <c r="J62" s="79">
        <v>2</v>
      </c>
      <c r="K62" s="225"/>
      <c r="L62" s="226" t="s">
        <v>461</v>
      </c>
      <c r="M62" s="227">
        <f t="shared" si="3"/>
        <v>0</v>
      </c>
      <c r="N62" s="228">
        <v>2</v>
      </c>
      <c r="O62" s="229">
        <f t="shared" si="4"/>
        <v>0</v>
      </c>
      <c r="P62">
        <f t="shared" si="5"/>
        <v>0</v>
      </c>
    </row>
    <row r="63" spans="1:16" ht="12.75">
      <c r="A63" s="223">
        <v>436</v>
      </c>
      <c r="B63" s="75" t="s">
        <v>461</v>
      </c>
      <c r="C63" s="76" t="s">
        <v>854</v>
      </c>
      <c r="D63" s="77" t="s">
        <v>835</v>
      </c>
      <c r="E63" s="78"/>
      <c r="F63" s="77"/>
      <c r="G63" s="224" t="s">
        <v>809</v>
      </c>
      <c r="H63" s="75"/>
      <c r="I63" s="77"/>
      <c r="J63" s="79">
        <v>5</v>
      </c>
      <c r="K63" s="225"/>
      <c r="L63" s="226" t="s">
        <v>461</v>
      </c>
      <c r="M63" s="227">
        <f t="shared" si="3"/>
        <v>0</v>
      </c>
      <c r="N63" s="228">
        <v>5</v>
      </c>
      <c r="O63" s="229">
        <f t="shared" si="4"/>
        <v>0</v>
      </c>
      <c r="P63">
        <f t="shared" si="5"/>
        <v>0</v>
      </c>
    </row>
    <row r="64" spans="1:16" ht="12.75">
      <c r="A64" s="223">
        <v>437</v>
      </c>
      <c r="B64" s="75" t="s">
        <v>461</v>
      </c>
      <c r="C64" s="76" t="s">
        <v>855</v>
      </c>
      <c r="D64" s="77" t="s">
        <v>835</v>
      </c>
      <c r="E64" s="78"/>
      <c r="F64" s="77"/>
      <c r="G64" s="224" t="s">
        <v>809</v>
      </c>
      <c r="H64" s="75"/>
      <c r="I64" s="77"/>
      <c r="J64" s="79">
        <v>2</v>
      </c>
      <c r="K64" s="225"/>
      <c r="L64" s="226" t="s">
        <v>461</v>
      </c>
      <c r="M64" s="227">
        <f t="shared" si="3"/>
        <v>0</v>
      </c>
      <c r="N64" s="228">
        <v>2</v>
      </c>
      <c r="O64" s="229">
        <f t="shared" si="4"/>
        <v>0</v>
      </c>
      <c r="P64">
        <f t="shared" si="5"/>
        <v>0</v>
      </c>
    </row>
    <row r="65" spans="1:16" ht="12.75">
      <c r="A65" s="223">
        <v>438</v>
      </c>
      <c r="B65" s="75" t="s">
        <v>461</v>
      </c>
      <c r="C65" s="76" t="s">
        <v>856</v>
      </c>
      <c r="D65" s="77" t="s">
        <v>857</v>
      </c>
      <c r="E65" s="78"/>
      <c r="F65" s="77"/>
      <c r="G65" s="224" t="s">
        <v>809</v>
      </c>
      <c r="H65" s="75"/>
      <c r="I65" s="77"/>
      <c r="J65" s="79">
        <v>16</v>
      </c>
      <c r="K65" s="225"/>
      <c r="L65" s="226" t="s">
        <v>461</v>
      </c>
      <c r="M65" s="227">
        <f t="shared" si="3"/>
        <v>0</v>
      </c>
      <c r="N65" s="228">
        <v>16</v>
      </c>
      <c r="O65" s="229">
        <f t="shared" si="4"/>
        <v>0</v>
      </c>
      <c r="P65">
        <f t="shared" si="5"/>
        <v>0</v>
      </c>
    </row>
    <row r="66" spans="1:16" ht="12.75">
      <c r="A66" s="223">
        <v>439</v>
      </c>
      <c r="B66" s="75" t="s">
        <v>461</v>
      </c>
      <c r="C66" s="76" t="s">
        <v>858</v>
      </c>
      <c r="D66" s="77" t="s">
        <v>835</v>
      </c>
      <c r="E66" s="78"/>
      <c r="F66" s="77"/>
      <c r="G66" s="224" t="s">
        <v>809</v>
      </c>
      <c r="H66" s="75"/>
      <c r="I66" s="77"/>
      <c r="J66" s="79">
        <v>17</v>
      </c>
      <c r="K66" s="225"/>
      <c r="L66" s="226" t="s">
        <v>461</v>
      </c>
      <c r="M66" s="227">
        <f t="shared" si="3"/>
        <v>0</v>
      </c>
      <c r="N66" s="228">
        <v>17</v>
      </c>
      <c r="O66" s="229">
        <f t="shared" si="4"/>
        <v>0</v>
      </c>
      <c r="P66">
        <f t="shared" si="5"/>
        <v>0</v>
      </c>
    </row>
    <row r="67" spans="1:16" ht="12.75">
      <c r="A67" s="223">
        <v>440</v>
      </c>
      <c r="B67" s="75" t="s">
        <v>461</v>
      </c>
      <c r="C67" s="76" t="s">
        <v>859</v>
      </c>
      <c r="D67" s="77" t="s">
        <v>860</v>
      </c>
      <c r="E67" s="78"/>
      <c r="F67" s="77"/>
      <c r="G67" s="224" t="s">
        <v>809</v>
      </c>
      <c r="H67" s="75"/>
      <c r="I67" s="77"/>
      <c r="J67" s="79">
        <v>24</v>
      </c>
      <c r="K67" s="225"/>
      <c r="L67" s="226" t="s">
        <v>461</v>
      </c>
      <c r="M67" s="227">
        <f t="shared" si="3"/>
        <v>0</v>
      </c>
      <c r="N67" s="228">
        <v>24</v>
      </c>
      <c r="O67" s="229">
        <f t="shared" si="4"/>
        <v>0</v>
      </c>
      <c r="P67">
        <f t="shared" si="5"/>
        <v>0</v>
      </c>
    </row>
    <row r="68" spans="1:16" ht="12.75">
      <c r="A68" s="223">
        <v>441</v>
      </c>
      <c r="B68" s="75" t="s">
        <v>461</v>
      </c>
      <c r="C68" s="76" t="s">
        <v>861</v>
      </c>
      <c r="D68" s="77" t="s">
        <v>862</v>
      </c>
      <c r="E68" s="78"/>
      <c r="F68" s="77"/>
      <c r="G68" s="224" t="s">
        <v>809</v>
      </c>
      <c r="H68" s="75"/>
      <c r="I68" s="77"/>
      <c r="J68" s="79">
        <v>8</v>
      </c>
      <c r="K68" s="225"/>
      <c r="L68" s="226" t="s">
        <v>461</v>
      </c>
      <c r="M68" s="227">
        <f t="shared" si="3"/>
        <v>0</v>
      </c>
      <c r="N68" s="228">
        <v>8</v>
      </c>
      <c r="O68" s="229">
        <f t="shared" si="4"/>
        <v>0</v>
      </c>
      <c r="P68">
        <f t="shared" si="5"/>
        <v>0</v>
      </c>
    </row>
    <row r="69" spans="1:16" ht="12.75">
      <c r="A69" s="223">
        <v>442</v>
      </c>
      <c r="B69" s="75" t="s">
        <v>461</v>
      </c>
      <c r="C69" s="76" t="s">
        <v>863</v>
      </c>
      <c r="D69" s="77" t="s">
        <v>864</v>
      </c>
      <c r="E69" s="78"/>
      <c r="F69" s="77"/>
      <c r="G69" s="224" t="s">
        <v>809</v>
      </c>
      <c r="H69" s="75"/>
      <c r="I69" s="77"/>
      <c r="J69" s="79">
        <v>6</v>
      </c>
      <c r="K69" s="225"/>
      <c r="L69" s="226" t="s">
        <v>461</v>
      </c>
      <c r="M69" s="227">
        <f t="shared" si="3"/>
        <v>0</v>
      </c>
      <c r="N69" s="228">
        <v>6</v>
      </c>
      <c r="O69" s="229">
        <f t="shared" si="4"/>
        <v>0</v>
      </c>
      <c r="P69">
        <f t="shared" si="5"/>
        <v>0</v>
      </c>
    </row>
    <row r="70" spans="1:16" ht="12.75">
      <c r="A70" s="223">
        <v>443</v>
      </c>
      <c r="B70" s="75" t="s">
        <v>461</v>
      </c>
      <c r="C70" s="76" t="s">
        <v>865</v>
      </c>
      <c r="D70" s="77" t="s">
        <v>866</v>
      </c>
      <c r="E70" s="78"/>
      <c r="F70" s="77"/>
      <c r="G70" s="224" t="s">
        <v>809</v>
      </c>
      <c r="H70" s="75"/>
      <c r="I70" s="77"/>
      <c r="J70" s="79">
        <v>2</v>
      </c>
      <c r="K70" s="225"/>
      <c r="L70" s="226" t="s">
        <v>461</v>
      </c>
      <c r="M70" s="227">
        <f t="shared" si="3"/>
        <v>0</v>
      </c>
      <c r="N70" s="228">
        <v>2</v>
      </c>
      <c r="O70" s="229">
        <f t="shared" si="4"/>
        <v>0</v>
      </c>
      <c r="P70">
        <f t="shared" si="5"/>
        <v>0</v>
      </c>
    </row>
    <row r="71" spans="1:16" ht="12.75">
      <c r="A71" s="223">
        <v>444</v>
      </c>
      <c r="B71" s="75" t="s">
        <v>461</v>
      </c>
      <c r="C71" s="76" t="s">
        <v>867</v>
      </c>
      <c r="D71" s="77" t="s">
        <v>835</v>
      </c>
      <c r="E71" s="78"/>
      <c r="F71" s="77"/>
      <c r="G71" s="224" t="s">
        <v>809</v>
      </c>
      <c r="H71" s="75"/>
      <c r="I71" s="77"/>
      <c r="J71" s="79">
        <v>8</v>
      </c>
      <c r="K71" s="225"/>
      <c r="L71" s="226" t="s">
        <v>461</v>
      </c>
      <c r="M71" s="227">
        <f t="shared" si="3"/>
        <v>0</v>
      </c>
      <c r="N71" s="228">
        <v>8</v>
      </c>
      <c r="O71" s="229">
        <f t="shared" si="4"/>
        <v>0</v>
      </c>
      <c r="P71">
        <f t="shared" si="5"/>
        <v>0</v>
      </c>
    </row>
    <row r="72" spans="1:16" ht="12.75">
      <c r="A72" s="223">
        <v>445</v>
      </c>
      <c r="B72" s="75" t="s">
        <v>461</v>
      </c>
      <c r="C72" s="76" t="s">
        <v>868</v>
      </c>
      <c r="D72" s="77" t="s">
        <v>835</v>
      </c>
      <c r="E72" s="78"/>
      <c r="F72" s="77"/>
      <c r="G72" s="224" t="s">
        <v>809</v>
      </c>
      <c r="H72" s="75"/>
      <c r="I72" s="77"/>
      <c r="J72" s="79">
        <v>9</v>
      </c>
      <c r="K72" s="225"/>
      <c r="L72" s="226" t="s">
        <v>461</v>
      </c>
      <c r="M72" s="227">
        <f aca="true" t="shared" si="6" ref="M72:M103">IF(K72&lt;&gt;"",L72-K72,0)</f>
        <v>0</v>
      </c>
      <c r="N72" s="228">
        <v>9</v>
      </c>
      <c r="O72" s="229">
        <f aca="true" t="shared" si="7" ref="O72:O103">IF(K72&lt;&gt;"",N72*M72,0)</f>
        <v>0</v>
      </c>
      <c r="P72">
        <f aca="true" t="shared" si="8" ref="P72:P103">IF(K72&lt;&gt;"",N72,0)</f>
        <v>0</v>
      </c>
    </row>
    <row r="73" spans="1:16" ht="12.75">
      <c r="A73" s="223">
        <v>446</v>
      </c>
      <c r="B73" s="75" t="s">
        <v>461</v>
      </c>
      <c r="C73" s="76" t="s">
        <v>869</v>
      </c>
      <c r="D73" s="77" t="s">
        <v>870</v>
      </c>
      <c r="E73" s="78"/>
      <c r="F73" s="77"/>
      <c r="G73" s="224" t="s">
        <v>809</v>
      </c>
      <c r="H73" s="75"/>
      <c r="I73" s="77"/>
      <c r="J73" s="79">
        <v>11</v>
      </c>
      <c r="K73" s="225"/>
      <c r="L73" s="226" t="s">
        <v>461</v>
      </c>
      <c r="M73" s="227">
        <f t="shared" si="6"/>
        <v>0</v>
      </c>
      <c r="N73" s="228">
        <v>11</v>
      </c>
      <c r="O73" s="229">
        <f t="shared" si="7"/>
        <v>0</v>
      </c>
      <c r="P73">
        <f t="shared" si="8"/>
        <v>0</v>
      </c>
    </row>
    <row r="74" spans="1:16" ht="12.75">
      <c r="A74" s="223">
        <v>447</v>
      </c>
      <c r="B74" s="75" t="s">
        <v>461</v>
      </c>
      <c r="C74" s="76" t="s">
        <v>871</v>
      </c>
      <c r="D74" s="77" t="s">
        <v>835</v>
      </c>
      <c r="E74" s="78"/>
      <c r="F74" s="77"/>
      <c r="G74" s="224" t="s">
        <v>809</v>
      </c>
      <c r="H74" s="75"/>
      <c r="I74" s="77"/>
      <c r="J74" s="79">
        <v>4</v>
      </c>
      <c r="K74" s="225"/>
      <c r="L74" s="226" t="s">
        <v>461</v>
      </c>
      <c r="M74" s="227">
        <f t="shared" si="6"/>
        <v>0</v>
      </c>
      <c r="N74" s="228">
        <v>4</v>
      </c>
      <c r="O74" s="229">
        <f t="shared" si="7"/>
        <v>0</v>
      </c>
      <c r="P74">
        <f t="shared" si="8"/>
        <v>0</v>
      </c>
    </row>
    <row r="75" spans="1:16" ht="12.75">
      <c r="A75" s="223">
        <v>448</v>
      </c>
      <c r="B75" s="75" t="s">
        <v>461</v>
      </c>
      <c r="C75" s="76" t="s">
        <v>872</v>
      </c>
      <c r="D75" s="77" t="s">
        <v>835</v>
      </c>
      <c r="E75" s="78"/>
      <c r="F75" s="77"/>
      <c r="G75" s="224" t="s">
        <v>809</v>
      </c>
      <c r="H75" s="75"/>
      <c r="I75" s="77"/>
      <c r="J75" s="79">
        <v>10</v>
      </c>
      <c r="K75" s="225"/>
      <c r="L75" s="226" t="s">
        <v>461</v>
      </c>
      <c r="M75" s="227">
        <f t="shared" si="6"/>
        <v>0</v>
      </c>
      <c r="N75" s="228">
        <v>10</v>
      </c>
      <c r="O75" s="229">
        <f t="shared" si="7"/>
        <v>0</v>
      </c>
      <c r="P75">
        <f t="shared" si="8"/>
        <v>0</v>
      </c>
    </row>
    <row r="76" spans="1:16" ht="12.75">
      <c r="A76" s="223">
        <v>450</v>
      </c>
      <c r="B76" s="75" t="s">
        <v>148</v>
      </c>
      <c r="C76" s="76" t="s">
        <v>873</v>
      </c>
      <c r="D76" s="77" t="s">
        <v>874</v>
      </c>
      <c r="E76" s="78"/>
      <c r="F76" s="77"/>
      <c r="G76" s="224" t="s">
        <v>123</v>
      </c>
      <c r="H76" s="75"/>
      <c r="I76" s="77"/>
      <c r="J76" s="79">
        <v>1914.06</v>
      </c>
      <c r="K76" s="225"/>
      <c r="L76" s="226" t="s">
        <v>148</v>
      </c>
      <c r="M76" s="227">
        <f t="shared" si="6"/>
        <v>0</v>
      </c>
      <c r="N76" s="228">
        <v>1914.06</v>
      </c>
      <c r="O76" s="229">
        <f t="shared" si="7"/>
        <v>0</v>
      </c>
      <c r="P76">
        <f t="shared" si="8"/>
        <v>0</v>
      </c>
    </row>
    <row r="77" spans="1:16" ht="12.75">
      <c r="A77" s="223">
        <v>451</v>
      </c>
      <c r="B77" s="75" t="s">
        <v>159</v>
      </c>
      <c r="C77" s="76" t="s">
        <v>875</v>
      </c>
      <c r="D77" s="77" t="s">
        <v>876</v>
      </c>
      <c r="E77" s="78"/>
      <c r="F77" s="77"/>
      <c r="G77" s="224" t="s">
        <v>809</v>
      </c>
      <c r="H77" s="75"/>
      <c r="I77" s="77"/>
      <c r="J77" s="79">
        <v>10</v>
      </c>
      <c r="K77" s="225"/>
      <c r="L77" s="226" t="s">
        <v>159</v>
      </c>
      <c r="M77" s="227">
        <f t="shared" si="6"/>
        <v>0</v>
      </c>
      <c r="N77" s="228">
        <v>10</v>
      </c>
      <c r="O77" s="229">
        <f t="shared" si="7"/>
        <v>0</v>
      </c>
      <c r="P77">
        <f t="shared" si="8"/>
        <v>0</v>
      </c>
    </row>
    <row r="78" spans="1:16" ht="12.75">
      <c r="A78" s="223">
        <v>452</v>
      </c>
      <c r="B78" s="75" t="s">
        <v>159</v>
      </c>
      <c r="C78" s="76" t="s">
        <v>877</v>
      </c>
      <c r="D78" s="77" t="s">
        <v>878</v>
      </c>
      <c r="E78" s="78"/>
      <c r="F78" s="77"/>
      <c r="G78" s="224" t="s">
        <v>809</v>
      </c>
      <c r="H78" s="75"/>
      <c r="I78" s="77"/>
      <c r="J78" s="79">
        <v>13</v>
      </c>
      <c r="K78" s="225"/>
      <c r="L78" s="226" t="s">
        <v>159</v>
      </c>
      <c r="M78" s="227">
        <f t="shared" si="6"/>
        <v>0</v>
      </c>
      <c r="N78" s="228">
        <v>13</v>
      </c>
      <c r="O78" s="229">
        <f t="shared" si="7"/>
        <v>0</v>
      </c>
      <c r="P78">
        <f t="shared" si="8"/>
        <v>0</v>
      </c>
    </row>
    <row r="79" spans="1:16" ht="12.75">
      <c r="A79" s="223">
        <v>471</v>
      </c>
      <c r="B79" s="75" t="s">
        <v>136</v>
      </c>
      <c r="C79" s="76" t="s">
        <v>637</v>
      </c>
      <c r="D79" s="77" t="s">
        <v>879</v>
      </c>
      <c r="E79" s="78"/>
      <c r="F79" s="77"/>
      <c r="G79" s="224" t="s">
        <v>123</v>
      </c>
      <c r="H79" s="75"/>
      <c r="I79" s="77"/>
      <c r="J79" s="79">
        <v>400</v>
      </c>
      <c r="K79" s="225"/>
      <c r="L79" s="226" t="s">
        <v>136</v>
      </c>
      <c r="M79" s="227">
        <f t="shared" si="6"/>
        <v>0</v>
      </c>
      <c r="N79" s="228">
        <v>400</v>
      </c>
      <c r="O79" s="229">
        <f t="shared" si="7"/>
        <v>0</v>
      </c>
      <c r="P79">
        <f t="shared" si="8"/>
        <v>0</v>
      </c>
    </row>
    <row r="80" spans="1:16" ht="12.75">
      <c r="A80" s="223">
        <v>476</v>
      </c>
      <c r="B80" s="75" t="s">
        <v>168</v>
      </c>
      <c r="C80" s="76" t="s">
        <v>880</v>
      </c>
      <c r="D80" s="77" t="s">
        <v>881</v>
      </c>
      <c r="E80" s="78"/>
      <c r="F80" s="77"/>
      <c r="G80" s="224" t="s">
        <v>809</v>
      </c>
      <c r="H80" s="75"/>
      <c r="I80" s="77"/>
      <c r="J80" s="79">
        <v>1</v>
      </c>
      <c r="K80" s="225"/>
      <c r="L80" s="226" t="s">
        <v>168</v>
      </c>
      <c r="M80" s="227">
        <f t="shared" si="6"/>
        <v>0</v>
      </c>
      <c r="N80" s="228">
        <v>1</v>
      </c>
      <c r="O80" s="229">
        <f t="shared" si="7"/>
        <v>0</v>
      </c>
      <c r="P80">
        <f t="shared" si="8"/>
        <v>0</v>
      </c>
    </row>
    <row r="81" spans="1:16" ht="12.75">
      <c r="A81" s="223">
        <v>477</v>
      </c>
      <c r="B81" s="75" t="s">
        <v>168</v>
      </c>
      <c r="C81" s="76" t="s">
        <v>880</v>
      </c>
      <c r="D81" s="77" t="s">
        <v>882</v>
      </c>
      <c r="E81" s="78"/>
      <c r="F81" s="77"/>
      <c r="G81" s="224" t="s">
        <v>809</v>
      </c>
      <c r="H81" s="75"/>
      <c r="I81" s="77"/>
      <c r="J81" s="79">
        <v>2</v>
      </c>
      <c r="K81" s="225"/>
      <c r="L81" s="226" t="s">
        <v>168</v>
      </c>
      <c r="M81" s="227">
        <f t="shared" si="6"/>
        <v>0</v>
      </c>
      <c r="N81" s="228">
        <v>2</v>
      </c>
      <c r="O81" s="229">
        <f t="shared" si="7"/>
        <v>0</v>
      </c>
      <c r="P81">
        <f t="shared" si="8"/>
        <v>0</v>
      </c>
    </row>
    <row r="82" spans="1:16" ht="12.75">
      <c r="A82" s="223">
        <v>478</v>
      </c>
      <c r="B82" s="75" t="s">
        <v>168</v>
      </c>
      <c r="C82" s="76" t="s">
        <v>880</v>
      </c>
      <c r="D82" s="77" t="s">
        <v>883</v>
      </c>
      <c r="E82" s="78"/>
      <c r="F82" s="77"/>
      <c r="G82" s="224" t="s">
        <v>809</v>
      </c>
      <c r="H82" s="75"/>
      <c r="I82" s="77"/>
      <c r="J82" s="79">
        <v>2</v>
      </c>
      <c r="K82" s="225"/>
      <c r="L82" s="226" t="s">
        <v>168</v>
      </c>
      <c r="M82" s="227">
        <f t="shared" si="6"/>
        <v>0</v>
      </c>
      <c r="N82" s="228">
        <v>2</v>
      </c>
      <c r="O82" s="229">
        <f t="shared" si="7"/>
        <v>0</v>
      </c>
      <c r="P82">
        <f t="shared" si="8"/>
        <v>0</v>
      </c>
    </row>
    <row r="83" spans="1:16" ht="12.75">
      <c r="A83" s="223">
        <v>479</v>
      </c>
      <c r="B83" s="75" t="s">
        <v>168</v>
      </c>
      <c r="C83" s="76" t="s">
        <v>880</v>
      </c>
      <c r="D83" s="77" t="s">
        <v>884</v>
      </c>
      <c r="E83" s="78"/>
      <c r="F83" s="77"/>
      <c r="G83" s="224" t="s">
        <v>809</v>
      </c>
      <c r="H83" s="75"/>
      <c r="I83" s="77"/>
      <c r="J83" s="79">
        <v>5</v>
      </c>
      <c r="K83" s="225"/>
      <c r="L83" s="226" t="s">
        <v>168</v>
      </c>
      <c r="M83" s="227">
        <f t="shared" si="6"/>
        <v>0</v>
      </c>
      <c r="N83" s="228">
        <v>5</v>
      </c>
      <c r="O83" s="229">
        <f t="shared" si="7"/>
        <v>0</v>
      </c>
      <c r="P83">
        <f t="shared" si="8"/>
        <v>0</v>
      </c>
    </row>
    <row r="84" spans="1:16" ht="12.75">
      <c r="A84" s="223">
        <v>480</v>
      </c>
      <c r="B84" s="75" t="s">
        <v>168</v>
      </c>
      <c r="C84" s="76" t="s">
        <v>880</v>
      </c>
      <c r="D84" s="77" t="s">
        <v>885</v>
      </c>
      <c r="E84" s="78"/>
      <c r="F84" s="77"/>
      <c r="G84" s="224" t="s">
        <v>809</v>
      </c>
      <c r="H84" s="75"/>
      <c r="I84" s="77"/>
      <c r="J84" s="79">
        <v>1</v>
      </c>
      <c r="K84" s="225"/>
      <c r="L84" s="226" t="s">
        <v>168</v>
      </c>
      <c r="M84" s="227">
        <f t="shared" si="6"/>
        <v>0</v>
      </c>
      <c r="N84" s="228">
        <v>1</v>
      </c>
      <c r="O84" s="229">
        <f t="shared" si="7"/>
        <v>0</v>
      </c>
      <c r="P84">
        <f t="shared" si="8"/>
        <v>0</v>
      </c>
    </row>
    <row r="85" spans="1:16" ht="12.75">
      <c r="A85" s="223">
        <v>482</v>
      </c>
      <c r="B85" s="75" t="s">
        <v>168</v>
      </c>
      <c r="C85" s="76" t="s">
        <v>886</v>
      </c>
      <c r="D85" s="77" t="s">
        <v>887</v>
      </c>
      <c r="E85" s="78"/>
      <c r="F85" s="77"/>
      <c r="G85" s="224" t="s">
        <v>888</v>
      </c>
      <c r="H85" s="75"/>
      <c r="I85" s="77"/>
      <c r="J85" s="79">
        <v>98.5</v>
      </c>
      <c r="K85" s="225"/>
      <c r="L85" s="226" t="s">
        <v>168</v>
      </c>
      <c r="M85" s="227">
        <f t="shared" si="6"/>
        <v>0</v>
      </c>
      <c r="N85" s="228">
        <v>98.5</v>
      </c>
      <c r="O85" s="229">
        <f t="shared" si="7"/>
        <v>0</v>
      </c>
      <c r="P85">
        <f t="shared" si="8"/>
        <v>0</v>
      </c>
    </row>
    <row r="86" spans="1:16" ht="12.75">
      <c r="A86" s="223">
        <v>483</v>
      </c>
      <c r="B86" s="75" t="s">
        <v>168</v>
      </c>
      <c r="C86" s="76" t="s">
        <v>889</v>
      </c>
      <c r="D86" s="77" t="s">
        <v>890</v>
      </c>
      <c r="E86" s="78"/>
      <c r="F86" s="77"/>
      <c r="G86" s="224" t="s">
        <v>888</v>
      </c>
      <c r="H86" s="75"/>
      <c r="I86" s="77"/>
      <c r="J86" s="79">
        <v>9.86</v>
      </c>
      <c r="K86" s="225"/>
      <c r="L86" s="226" t="s">
        <v>168</v>
      </c>
      <c r="M86" s="227">
        <f t="shared" si="6"/>
        <v>0</v>
      </c>
      <c r="N86" s="228">
        <v>9.86</v>
      </c>
      <c r="O86" s="229">
        <f t="shared" si="7"/>
        <v>0</v>
      </c>
      <c r="P86">
        <f t="shared" si="8"/>
        <v>0</v>
      </c>
    </row>
    <row r="87" spans="1:16" ht="12.75">
      <c r="A87" s="223">
        <v>484</v>
      </c>
      <c r="B87" s="75" t="s">
        <v>615</v>
      </c>
      <c r="C87" s="76" t="s">
        <v>891</v>
      </c>
      <c r="D87" s="77" t="s">
        <v>892</v>
      </c>
      <c r="E87" s="78"/>
      <c r="F87" s="77"/>
      <c r="G87" s="224" t="s">
        <v>893</v>
      </c>
      <c r="H87" s="75"/>
      <c r="I87" s="77"/>
      <c r="J87" s="79">
        <v>108</v>
      </c>
      <c r="K87" s="225"/>
      <c r="L87" s="226" t="s">
        <v>615</v>
      </c>
      <c r="M87" s="227">
        <f t="shared" si="6"/>
        <v>0</v>
      </c>
      <c r="N87" s="228">
        <v>108</v>
      </c>
      <c r="O87" s="229">
        <f t="shared" si="7"/>
        <v>0</v>
      </c>
      <c r="P87">
        <f t="shared" si="8"/>
        <v>0</v>
      </c>
    </row>
    <row r="88" spans="1:16" ht="12.75">
      <c r="A88" s="223">
        <v>527</v>
      </c>
      <c r="B88" s="75" t="s">
        <v>174</v>
      </c>
      <c r="C88" s="76" t="s">
        <v>894</v>
      </c>
      <c r="D88" s="77" t="s">
        <v>895</v>
      </c>
      <c r="E88" s="78"/>
      <c r="F88" s="77"/>
      <c r="G88" s="224" t="s">
        <v>123</v>
      </c>
      <c r="H88" s="75"/>
      <c r="I88" s="77"/>
      <c r="J88" s="79">
        <v>56.77</v>
      </c>
      <c r="K88" s="225"/>
      <c r="L88" s="226" t="s">
        <v>174</v>
      </c>
      <c r="M88" s="227">
        <f t="shared" si="6"/>
        <v>0</v>
      </c>
      <c r="N88" s="228">
        <v>56.77</v>
      </c>
      <c r="O88" s="229">
        <f t="shared" si="7"/>
        <v>0</v>
      </c>
      <c r="P88">
        <f t="shared" si="8"/>
        <v>0</v>
      </c>
    </row>
    <row r="89" spans="1:16" ht="12.75">
      <c r="A89" s="223">
        <v>528</v>
      </c>
      <c r="B89" s="75" t="s">
        <v>174</v>
      </c>
      <c r="C89" s="76" t="s">
        <v>894</v>
      </c>
      <c r="D89" s="77" t="s">
        <v>895</v>
      </c>
      <c r="E89" s="78"/>
      <c r="F89" s="77"/>
      <c r="G89" s="224" t="s">
        <v>123</v>
      </c>
      <c r="H89" s="75"/>
      <c r="I89" s="77"/>
      <c r="J89" s="79">
        <v>18</v>
      </c>
      <c r="K89" s="225"/>
      <c r="L89" s="226" t="s">
        <v>174</v>
      </c>
      <c r="M89" s="227">
        <f t="shared" si="6"/>
        <v>0</v>
      </c>
      <c r="N89" s="228">
        <v>18</v>
      </c>
      <c r="O89" s="229">
        <f t="shared" si="7"/>
        <v>0</v>
      </c>
      <c r="P89">
        <f t="shared" si="8"/>
        <v>0</v>
      </c>
    </row>
    <row r="90" spans="1:16" ht="12.75">
      <c r="A90" s="223">
        <v>529</v>
      </c>
      <c r="B90" s="75" t="s">
        <v>174</v>
      </c>
      <c r="C90" s="76" t="s">
        <v>894</v>
      </c>
      <c r="D90" s="77" t="s">
        <v>895</v>
      </c>
      <c r="E90" s="78"/>
      <c r="F90" s="77"/>
      <c r="G90" s="224" t="s">
        <v>123</v>
      </c>
      <c r="H90" s="75"/>
      <c r="I90" s="77"/>
      <c r="J90" s="79">
        <v>2.5</v>
      </c>
      <c r="K90" s="225"/>
      <c r="L90" s="226" t="s">
        <v>174</v>
      </c>
      <c r="M90" s="227">
        <f t="shared" si="6"/>
        <v>0</v>
      </c>
      <c r="N90" s="228">
        <v>2.5</v>
      </c>
      <c r="O90" s="229">
        <f t="shared" si="7"/>
        <v>0</v>
      </c>
      <c r="P90">
        <f t="shared" si="8"/>
        <v>0</v>
      </c>
    </row>
    <row r="91" spans="1:16" ht="12.75">
      <c r="A91" s="223">
        <v>530</v>
      </c>
      <c r="B91" s="75" t="s">
        <v>174</v>
      </c>
      <c r="C91" s="76" t="s">
        <v>894</v>
      </c>
      <c r="D91" s="77" t="s">
        <v>895</v>
      </c>
      <c r="E91" s="78"/>
      <c r="F91" s="77"/>
      <c r="G91" s="224" t="s">
        <v>123</v>
      </c>
      <c r="H91" s="75"/>
      <c r="I91" s="77"/>
      <c r="J91" s="79">
        <v>120.78</v>
      </c>
      <c r="K91" s="225"/>
      <c r="L91" s="226" t="s">
        <v>174</v>
      </c>
      <c r="M91" s="227">
        <f t="shared" si="6"/>
        <v>0</v>
      </c>
      <c r="N91" s="228">
        <v>120.78</v>
      </c>
      <c r="O91" s="229">
        <f t="shared" si="7"/>
        <v>0</v>
      </c>
      <c r="P91">
        <f t="shared" si="8"/>
        <v>0</v>
      </c>
    </row>
    <row r="92" spans="1:16" ht="12.75">
      <c r="A92" s="223">
        <v>531</v>
      </c>
      <c r="B92" s="75" t="s">
        <v>174</v>
      </c>
      <c r="C92" s="76" t="s">
        <v>894</v>
      </c>
      <c r="D92" s="77" t="s">
        <v>895</v>
      </c>
      <c r="E92" s="78"/>
      <c r="F92" s="77"/>
      <c r="G92" s="224" t="s">
        <v>123</v>
      </c>
      <c r="H92" s="75"/>
      <c r="I92" s="77"/>
      <c r="J92" s="79">
        <v>43.17</v>
      </c>
      <c r="K92" s="225"/>
      <c r="L92" s="226" t="s">
        <v>174</v>
      </c>
      <c r="M92" s="227">
        <f t="shared" si="6"/>
        <v>0</v>
      </c>
      <c r="N92" s="228">
        <v>43.17</v>
      </c>
      <c r="O92" s="229">
        <f t="shared" si="7"/>
        <v>0</v>
      </c>
      <c r="P92">
        <f t="shared" si="8"/>
        <v>0</v>
      </c>
    </row>
    <row r="93" spans="1:16" ht="12.75">
      <c r="A93" s="223">
        <v>532</v>
      </c>
      <c r="B93" s="75" t="s">
        <v>174</v>
      </c>
      <c r="C93" s="76" t="s">
        <v>894</v>
      </c>
      <c r="D93" s="77" t="s">
        <v>895</v>
      </c>
      <c r="E93" s="78"/>
      <c r="F93" s="77"/>
      <c r="G93" s="224" t="s">
        <v>123</v>
      </c>
      <c r="H93" s="75"/>
      <c r="I93" s="77"/>
      <c r="J93" s="79">
        <v>43.99</v>
      </c>
      <c r="K93" s="225"/>
      <c r="L93" s="226" t="s">
        <v>174</v>
      </c>
      <c r="M93" s="227">
        <f t="shared" si="6"/>
        <v>0</v>
      </c>
      <c r="N93" s="228">
        <v>43.99</v>
      </c>
      <c r="O93" s="229">
        <f t="shared" si="7"/>
        <v>0</v>
      </c>
      <c r="P93">
        <f t="shared" si="8"/>
        <v>0</v>
      </c>
    </row>
    <row r="94" spans="1:16" ht="12.75">
      <c r="A94" s="223">
        <v>533</v>
      </c>
      <c r="B94" s="75" t="s">
        <v>174</v>
      </c>
      <c r="C94" s="76" t="s">
        <v>896</v>
      </c>
      <c r="D94" s="77" t="s">
        <v>897</v>
      </c>
      <c r="E94" s="78"/>
      <c r="F94" s="77"/>
      <c r="G94" s="224" t="s">
        <v>898</v>
      </c>
      <c r="H94" s="75"/>
      <c r="I94" s="77"/>
      <c r="J94" s="79">
        <v>437.67</v>
      </c>
      <c r="K94" s="225"/>
      <c r="L94" s="226" t="s">
        <v>174</v>
      </c>
      <c r="M94" s="227">
        <f t="shared" si="6"/>
        <v>0</v>
      </c>
      <c r="N94" s="228">
        <v>437.67</v>
      </c>
      <c r="O94" s="229">
        <f t="shared" si="7"/>
        <v>0</v>
      </c>
      <c r="P94">
        <f t="shared" si="8"/>
        <v>0</v>
      </c>
    </row>
    <row r="95" spans="1:16" ht="12.75">
      <c r="A95" s="223">
        <v>534</v>
      </c>
      <c r="B95" s="75" t="s">
        <v>174</v>
      </c>
      <c r="C95" s="76" t="s">
        <v>896</v>
      </c>
      <c r="D95" s="77" t="s">
        <v>899</v>
      </c>
      <c r="E95" s="78"/>
      <c r="F95" s="77"/>
      <c r="G95" s="224" t="s">
        <v>123</v>
      </c>
      <c r="H95" s="75"/>
      <c r="I95" s="77"/>
      <c r="J95" s="79">
        <v>116.9</v>
      </c>
      <c r="K95" s="225"/>
      <c r="L95" s="226" t="s">
        <v>174</v>
      </c>
      <c r="M95" s="227">
        <f t="shared" si="6"/>
        <v>0</v>
      </c>
      <c r="N95" s="228">
        <v>116.9</v>
      </c>
      <c r="O95" s="229">
        <f t="shared" si="7"/>
        <v>0</v>
      </c>
      <c r="P95">
        <f t="shared" si="8"/>
        <v>0</v>
      </c>
    </row>
    <row r="96" spans="1:16" ht="12.75">
      <c r="A96" s="223">
        <v>535</v>
      </c>
      <c r="B96" s="75" t="s">
        <v>174</v>
      </c>
      <c r="C96" s="76" t="s">
        <v>900</v>
      </c>
      <c r="D96" s="77" t="s">
        <v>899</v>
      </c>
      <c r="E96" s="78"/>
      <c r="F96" s="77"/>
      <c r="G96" s="224" t="s">
        <v>123</v>
      </c>
      <c r="H96" s="75"/>
      <c r="I96" s="77"/>
      <c r="J96" s="79">
        <v>76.98</v>
      </c>
      <c r="K96" s="225"/>
      <c r="L96" s="226" t="s">
        <v>174</v>
      </c>
      <c r="M96" s="227">
        <f t="shared" si="6"/>
        <v>0</v>
      </c>
      <c r="N96" s="228">
        <v>76.98</v>
      </c>
      <c r="O96" s="229">
        <f t="shared" si="7"/>
        <v>0</v>
      </c>
      <c r="P96">
        <f t="shared" si="8"/>
        <v>0</v>
      </c>
    </row>
    <row r="97" spans="1:16" ht="12.75">
      <c r="A97" s="223">
        <v>536</v>
      </c>
      <c r="B97" s="75" t="s">
        <v>174</v>
      </c>
      <c r="C97" s="76" t="s">
        <v>830</v>
      </c>
      <c r="D97" s="77" t="s">
        <v>899</v>
      </c>
      <c r="E97" s="78"/>
      <c r="F97" s="77"/>
      <c r="G97" s="224" t="s">
        <v>123</v>
      </c>
      <c r="H97" s="75"/>
      <c r="I97" s="77"/>
      <c r="J97" s="79">
        <v>23.14</v>
      </c>
      <c r="K97" s="225"/>
      <c r="L97" s="226" t="s">
        <v>174</v>
      </c>
      <c r="M97" s="227">
        <f t="shared" si="6"/>
        <v>0</v>
      </c>
      <c r="N97" s="228">
        <v>23.14</v>
      </c>
      <c r="O97" s="229">
        <f t="shared" si="7"/>
        <v>0</v>
      </c>
      <c r="P97">
        <f t="shared" si="8"/>
        <v>0</v>
      </c>
    </row>
    <row r="98" spans="1:16" ht="12.75">
      <c r="A98" s="223">
        <v>537</v>
      </c>
      <c r="B98" s="75" t="s">
        <v>174</v>
      </c>
      <c r="C98" s="76" t="s">
        <v>830</v>
      </c>
      <c r="D98" s="77" t="s">
        <v>901</v>
      </c>
      <c r="E98" s="78"/>
      <c r="F98" s="77"/>
      <c r="G98" s="224" t="s">
        <v>123</v>
      </c>
      <c r="H98" s="75"/>
      <c r="I98" s="77"/>
      <c r="J98" s="79">
        <v>40.42</v>
      </c>
      <c r="K98" s="225"/>
      <c r="L98" s="226" t="s">
        <v>174</v>
      </c>
      <c r="M98" s="227">
        <f t="shared" si="6"/>
        <v>0</v>
      </c>
      <c r="N98" s="228">
        <v>40.42</v>
      </c>
      <c r="O98" s="229">
        <f t="shared" si="7"/>
        <v>0</v>
      </c>
      <c r="P98">
        <f t="shared" si="8"/>
        <v>0</v>
      </c>
    </row>
    <row r="99" spans="1:16" ht="12.75">
      <c r="A99" s="223">
        <v>538</v>
      </c>
      <c r="B99" s="75" t="s">
        <v>174</v>
      </c>
      <c r="C99" s="76" t="s">
        <v>830</v>
      </c>
      <c r="D99" s="77" t="s">
        <v>902</v>
      </c>
      <c r="E99" s="78"/>
      <c r="F99" s="77"/>
      <c r="G99" s="224" t="s">
        <v>123</v>
      </c>
      <c r="H99" s="75"/>
      <c r="I99" s="77"/>
      <c r="J99" s="79">
        <v>429.56</v>
      </c>
      <c r="K99" s="225"/>
      <c r="L99" s="226" t="s">
        <v>174</v>
      </c>
      <c r="M99" s="227">
        <f t="shared" si="6"/>
        <v>0</v>
      </c>
      <c r="N99" s="228">
        <v>429.56</v>
      </c>
      <c r="O99" s="229">
        <f t="shared" si="7"/>
        <v>0</v>
      </c>
      <c r="P99">
        <f t="shared" si="8"/>
        <v>0</v>
      </c>
    </row>
    <row r="100" spans="1:16" ht="12.75">
      <c r="A100" s="223">
        <v>540</v>
      </c>
      <c r="B100" s="75" t="s">
        <v>176</v>
      </c>
      <c r="C100" s="76" t="s">
        <v>903</v>
      </c>
      <c r="D100" s="77" t="s">
        <v>899</v>
      </c>
      <c r="E100" s="78"/>
      <c r="F100" s="77"/>
      <c r="G100" s="224" t="s">
        <v>123</v>
      </c>
      <c r="H100" s="75"/>
      <c r="I100" s="77"/>
      <c r="J100" s="79">
        <v>50.32</v>
      </c>
      <c r="K100" s="225"/>
      <c r="L100" s="226" t="s">
        <v>176</v>
      </c>
      <c r="M100" s="227">
        <f t="shared" si="6"/>
        <v>0</v>
      </c>
      <c r="N100" s="228">
        <v>50.32</v>
      </c>
      <c r="O100" s="229">
        <f t="shared" si="7"/>
        <v>0</v>
      </c>
      <c r="P100">
        <f t="shared" si="8"/>
        <v>0</v>
      </c>
    </row>
    <row r="101" spans="1:16" ht="12.75">
      <c r="A101" s="223">
        <v>541</v>
      </c>
      <c r="B101" s="75" t="s">
        <v>226</v>
      </c>
      <c r="C101" s="76" t="s">
        <v>804</v>
      </c>
      <c r="D101" s="77" t="s">
        <v>904</v>
      </c>
      <c r="E101" s="78"/>
      <c r="F101" s="77"/>
      <c r="G101" s="224" t="s">
        <v>123</v>
      </c>
      <c r="H101" s="75"/>
      <c r="I101" s="77"/>
      <c r="J101" s="79">
        <v>947.76</v>
      </c>
      <c r="K101" s="225"/>
      <c r="L101" s="226" t="s">
        <v>226</v>
      </c>
      <c r="M101" s="227">
        <f t="shared" si="6"/>
        <v>0</v>
      </c>
      <c r="N101" s="228">
        <v>947.76</v>
      </c>
      <c r="O101" s="229">
        <f t="shared" si="7"/>
        <v>0</v>
      </c>
      <c r="P101">
        <f t="shared" si="8"/>
        <v>0</v>
      </c>
    </row>
    <row r="102" spans="1:16" ht="12.75">
      <c r="A102" s="223">
        <v>543</v>
      </c>
      <c r="B102" s="75" t="s">
        <v>226</v>
      </c>
      <c r="C102" s="76" t="s">
        <v>802</v>
      </c>
      <c r="D102" s="77" t="s">
        <v>905</v>
      </c>
      <c r="E102" s="78"/>
      <c r="F102" s="77"/>
      <c r="G102" s="224" t="s">
        <v>123</v>
      </c>
      <c r="H102" s="75"/>
      <c r="I102" s="77"/>
      <c r="J102" s="79">
        <v>187.26</v>
      </c>
      <c r="K102" s="225"/>
      <c r="L102" s="226" t="s">
        <v>226</v>
      </c>
      <c r="M102" s="227">
        <f t="shared" si="6"/>
        <v>0</v>
      </c>
      <c r="N102" s="228">
        <v>187.26</v>
      </c>
      <c r="O102" s="229">
        <f t="shared" si="7"/>
        <v>0</v>
      </c>
      <c r="P102">
        <f t="shared" si="8"/>
        <v>0</v>
      </c>
    </row>
    <row r="103" spans="1:16" ht="12.75">
      <c r="A103" s="223">
        <v>544</v>
      </c>
      <c r="B103" s="75" t="s">
        <v>226</v>
      </c>
      <c r="C103" s="76" t="s">
        <v>802</v>
      </c>
      <c r="D103" s="77" t="s">
        <v>905</v>
      </c>
      <c r="E103" s="78"/>
      <c r="F103" s="77"/>
      <c r="G103" s="224" t="s">
        <v>123</v>
      </c>
      <c r="H103" s="75"/>
      <c r="I103" s="77"/>
      <c r="J103" s="79">
        <v>200.45</v>
      </c>
      <c r="K103" s="225"/>
      <c r="L103" s="226" t="s">
        <v>226</v>
      </c>
      <c r="M103" s="227">
        <f t="shared" si="6"/>
        <v>0</v>
      </c>
      <c r="N103" s="228">
        <v>200.45</v>
      </c>
      <c r="O103" s="229">
        <f t="shared" si="7"/>
        <v>0</v>
      </c>
      <c r="P103">
        <f t="shared" si="8"/>
        <v>0</v>
      </c>
    </row>
    <row r="104" spans="1:16" ht="12.75">
      <c r="A104" s="223">
        <v>545</v>
      </c>
      <c r="B104" s="75" t="s">
        <v>226</v>
      </c>
      <c r="C104" s="76" t="s">
        <v>802</v>
      </c>
      <c r="D104" s="77" t="s">
        <v>905</v>
      </c>
      <c r="E104" s="78"/>
      <c r="F104" s="77"/>
      <c r="G104" s="224" t="s">
        <v>123</v>
      </c>
      <c r="H104" s="75"/>
      <c r="I104" s="77"/>
      <c r="J104" s="79">
        <v>151.39</v>
      </c>
      <c r="K104" s="225"/>
      <c r="L104" s="226" t="s">
        <v>226</v>
      </c>
      <c r="M104" s="227">
        <f aca="true" t="shared" si="9" ref="M104:M135">IF(K104&lt;&gt;"",L104-K104,0)</f>
        <v>0</v>
      </c>
      <c r="N104" s="228">
        <v>151.39</v>
      </c>
      <c r="O104" s="229">
        <f aca="true" t="shared" si="10" ref="O104:O135">IF(K104&lt;&gt;"",N104*M104,0)</f>
        <v>0</v>
      </c>
      <c r="P104">
        <f aca="true" t="shared" si="11" ref="P104:P135">IF(K104&lt;&gt;"",N104,0)</f>
        <v>0</v>
      </c>
    </row>
    <row r="105" spans="1:16" ht="12.75">
      <c r="A105" s="223">
        <v>546</v>
      </c>
      <c r="B105" s="75" t="s">
        <v>226</v>
      </c>
      <c r="C105" s="76" t="s">
        <v>804</v>
      </c>
      <c r="D105" s="77" t="s">
        <v>906</v>
      </c>
      <c r="E105" s="78"/>
      <c r="F105" s="77"/>
      <c r="G105" s="224" t="s">
        <v>123</v>
      </c>
      <c r="H105" s="75"/>
      <c r="I105" s="77"/>
      <c r="J105" s="79">
        <v>57.8</v>
      </c>
      <c r="K105" s="225"/>
      <c r="L105" s="226" t="s">
        <v>226</v>
      </c>
      <c r="M105" s="227">
        <f t="shared" si="9"/>
        <v>0</v>
      </c>
      <c r="N105" s="228">
        <v>57.8</v>
      </c>
      <c r="O105" s="229">
        <f t="shared" si="10"/>
        <v>0</v>
      </c>
      <c r="P105">
        <f t="shared" si="11"/>
        <v>0</v>
      </c>
    </row>
    <row r="106" spans="1:16" ht="12.75">
      <c r="A106" s="223">
        <v>547</v>
      </c>
      <c r="B106" s="75" t="s">
        <v>226</v>
      </c>
      <c r="C106" s="76" t="s">
        <v>802</v>
      </c>
      <c r="D106" s="77" t="s">
        <v>907</v>
      </c>
      <c r="E106" s="78"/>
      <c r="F106" s="77"/>
      <c r="G106" s="224" t="s">
        <v>123</v>
      </c>
      <c r="H106" s="75"/>
      <c r="I106" s="77"/>
      <c r="J106" s="79">
        <v>158.78</v>
      </c>
      <c r="K106" s="225"/>
      <c r="L106" s="226" t="s">
        <v>226</v>
      </c>
      <c r="M106" s="227">
        <f t="shared" si="9"/>
        <v>0</v>
      </c>
      <c r="N106" s="228">
        <v>158.78</v>
      </c>
      <c r="O106" s="229">
        <f t="shared" si="10"/>
        <v>0</v>
      </c>
      <c r="P106">
        <f t="shared" si="11"/>
        <v>0</v>
      </c>
    </row>
    <row r="107" spans="1:16" ht="12.75">
      <c r="A107" s="223">
        <v>548</v>
      </c>
      <c r="B107" s="75" t="s">
        <v>226</v>
      </c>
      <c r="C107" s="76" t="s">
        <v>802</v>
      </c>
      <c r="D107" s="77" t="s">
        <v>908</v>
      </c>
      <c r="E107" s="78"/>
      <c r="F107" s="77"/>
      <c r="G107" s="224" t="s">
        <v>123</v>
      </c>
      <c r="H107" s="75"/>
      <c r="I107" s="77"/>
      <c r="J107" s="79">
        <v>324.28</v>
      </c>
      <c r="K107" s="225"/>
      <c r="L107" s="226" t="s">
        <v>226</v>
      </c>
      <c r="M107" s="227">
        <f t="shared" si="9"/>
        <v>0</v>
      </c>
      <c r="N107" s="228">
        <v>324.28</v>
      </c>
      <c r="O107" s="229">
        <f t="shared" si="10"/>
        <v>0</v>
      </c>
      <c r="P107">
        <f t="shared" si="11"/>
        <v>0</v>
      </c>
    </row>
    <row r="108" spans="1:16" ht="12.75">
      <c r="A108" s="223">
        <v>549</v>
      </c>
      <c r="B108" s="75" t="s">
        <v>226</v>
      </c>
      <c r="C108" s="76" t="s">
        <v>802</v>
      </c>
      <c r="D108" s="77" t="s">
        <v>908</v>
      </c>
      <c r="E108" s="78"/>
      <c r="F108" s="77"/>
      <c r="G108" s="224" t="s">
        <v>123</v>
      </c>
      <c r="H108" s="75"/>
      <c r="I108" s="77"/>
      <c r="J108" s="79">
        <v>282.97</v>
      </c>
      <c r="K108" s="225"/>
      <c r="L108" s="226" t="s">
        <v>226</v>
      </c>
      <c r="M108" s="227">
        <f t="shared" si="9"/>
        <v>0</v>
      </c>
      <c r="N108" s="228">
        <v>282.97</v>
      </c>
      <c r="O108" s="229">
        <f t="shared" si="10"/>
        <v>0</v>
      </c>
      <c r="P108">
        <f t="shared" si="11"/>
        <v>0</v>
      </c>
    </row>
    <row r="109" spans="1:16" ht="12.75">
      <c r="A109" s="223">
        <v>550</v>
      </c>
      <c r="B109" s="75" t="s">
        <v>226</v>
      </c>
      <c r="C109" s="76" t="s">
        <v>804</v>
      </c>
      <c r="D109" s="77" t="s">
        <v>909</v>
      </c>
      <c r="E109" s="78"/>
      <c r="F109" s="77"/>
      <c r="G109" s="224" t="s">
        <v>123</v>
      </c>
      <c r="H109" s="75"/>
      <c r="I109" s="77"/>
      <c r="J109" s="79">
        <v>175.95</v>
      </c>
      <c r="K109" s="225"/>
      <c r="L109" s="226" t="s">
        <v>226</v>
      </c>
      <c r="M109" s="227">
        <f t="shared" si="9"/>
        <v>0</v>
      </c>
      <c r="N109" s="228">
        <v>175.95</v>
      </c>
      <c r="O109" s="229">
        <f t="shared" si="10"/>
        <v>0</v>
      </c>
      <c r="P109">
        <f t="shared" si="11"/>
        <v>0</v>
      </c>
    </row>
    <row r="110" spans="1:16" ht="12.75">
      <c r="A110" s="223">
        <v>551</v>
      </c>
      <c r="B110" s="75" t="s">
        <v>226</v>
      </c>
      <c r="C110" s="76" t="s">
        <v>802</v>
      </c>
      <c r="D110" s="77" t="s">
        <v>908</v>
      </c>
      <c r="E110" s="78"/>
      <c r="F110" s="77"/>
      <c r="G110" s="224" t="s">
        <v>123</v>
      </c>
      <c r="H110" s="75"/>
      <c r="I110" s="77"/>
      <c r="J110" s="79">
        <v>318.58</v>
      </c>
      <c r="K110" s="225"/>
      <c r="L110" s="226" t="s">
        <v>226</v>
      </c>
      <c r="M110" s="227">
        <f t="shared" si="9"/>
        <v>0</v>
      </c>
      <c r="N110" s="228">
        <v>318.58</v>
      </c>
      <c r="O110" s="229">
        <f t="shared" si="10"/>
        <v>0</v>
      </c>
      <c r="P110">
        <f t="shared" si="11"/>
        <v>0</v>
      </c>
    </row>
    <row r="111" spans="1:16" ht="12.75">
      <c r="A111" s="223">
        <v>552</v>
      </c>
      <c r="B111" s="75" t="s">
        <v>226</v>
      </c>
      <c r="C111" s="76" t="s">
        <v>802</v>
      </c>
      <c r="D111" s="77" t="s">
        <v>908</v>
      </c>
      <c r="E111" s="78"/>
      <c r="F111" s="77"/>
      <c r="G111" s="224" t="s">
        <v>123</v>
      </c>
      <c r="H111" s="75"/>
      <c r="I111" s="77"/>
      <c r="J111" s="79">
        <v>141.78</v>
      </c>
      <c r="K111" s="225"/>
      <c r="L111" s="226" t="s">
        <v>226</v>
      </c>
      <c r="M111" s="227">
        <f t="shared" si="9"/>
        <v>0</v>
      </c>
      <c r="N111" s="228">
        <v>141.78</v>
      </c>
      <c r="O111" s="229">
        <f t="shared" si="10"/>
        <v>0</v>
      </c>
      <c r="P111">
        <f t="shared" si="11"/>
        <v>0</v>
      </c>
    </row>
    <row r="112" spans="1:16" ht="12.75">
      <c r="A112" s="223">
        <v>553</v>
      </c>
      <c r="B112" s="75" t="s">
        <v>226</v>
      </c>
      <c r="C112" s="76" t="s">
        <v>802</v>
      </c>
      <c r="D112" s="77" t="s">
        <v>908</v>
      </c>
      <c r="E112" s="78"/>
      <c r="F112" s="77"/>
      <c r="G112" s="224" t="s">
        <v>123</v>
      </c>
      <c r="H112" s="75"/>
      <c r="I112" s="77"/>
      <c r="J112" s="79">
        <v>71.66</v>
      </c>
      <c r="K112" s="225"/>
      <c r="L112" s="226" t="s">
        <v>226</v>
      </c>
      <c r="M112" s="227">
        <f t="shared" si="9"/>
        <v>0</v>
      </c>
      <c r="N112" s="228">
        <v>71.66</v>
      </c>
      <c r="O112" s="229">
        <f t="shared" si="10"/>
        <v>0</v>
      </c>
      <c r="P112">
        <f t="shared" si="11"/>
        <v>0</v>
      </c>
    </row>
    <row r="113" spans="1:16" ht="12.75">
      <c r="A113" s="223">
        <v>554</v>
      </c>
      <c r="B113" s="75" t="s">
        <v>226</v>
      </c>
      <c r="C113" s="76" t="s">
        <v>804</v>
      </c>
      <c r="D113" s="77" t="s">
        <v>908</v>
      </c>
      <c r="E113" s="78"/>
      <c r="F113" s="77"/>
      <c r="G113" s="224" t="s">
        <v>123</v>
      </c>
      <c r="H113" s="75"/>
      <c r="I113" s="77"/>
      <c r="J113" s="79">
        <v>44.88</v>
      </c>
      <c r="K113" s="225"/>
      <c r="L113" s="226" t="s">
        <v>226</v>
      </c>
      <c r="M113" s="227">
        <f t="shared" si="9"/>
        <v>0</v>
      </c>
      <c r="N113" s="228">
        <v>44.88</v>
      </c>
      <c r="O113" s="229">
        <f t="shared" si="10"/>
        <v>0</v>
      </c>
      <c r="P113">
        <f t="shared" si="11"/>
        <v>0</v>
      </c>
    </row>
    <row r="114" spans="1:16" ht="12.75">
      <c r="A114" s="223">
        <v>565</v>
      </c>
      <c r="B114" s="75" t="s">
        <v>226</v>
      </c>
      <c r="C114" s="76" t="s">
        <v>804</v>
      </c>
      <c r="D114" s="77" t="s">
        <v>910</v>
      </c>
      <c r="E114" s="78"/>
      <c r="F114" s="77"/>
      <c r="G114" s="224" t="s">
        <v>123</v>
      </c>
      <c r="H114" s="75"/>
      <c r="I114" s="77"/>
      <c r="J114" s="79">
        <v>161.84</v>
      </c>
      <c r="K114" s="225"/>
      <c r="L114" s="226" t="s">
        <v>226</v>
      </c>
      <c r="M114" s="227">
        <f t="shared" si="9"/>
        <v>0</v>
      </c>
      <c r="N114" s="228">
        <v>161.84</v>
      </c>
      <c r="O114" s="229">
        <f t="shared" si="10"/>
        <v>0</v>
      </c>
      <c r="P114">
        <f t="shared" si="11"/>
        <v>0</v>
      </c>
    </row>
    <row r="115" spans="1:16" ht="12.75">
      <c r="A115" s="223">
        <v>573</v>
      </c>
      <c r="B115" s="75" t="s">
        <v>124</v>
      </c>
      <c r="C115" s="76" t="s">
        <v>792</v>
      </c>
      <c r="D115" s="77" t="s">
        <v>911</v>
      </c>
      <c r="E115" s="78"/>
      <c r="F115" s="77"/>
      <c r="G115" s="224" t="s">
        <v>123</v>
      </c>
      <c r="H115" s="75"/>
      <c r="I115" s="77"/>
      <c r="J115" s="79">
        <v>650.73</v>
      </c>
      <c r="K115" s="225"/>
      <c r="L115" s="226" t="s">
        <v>124</v>
      </c>
      <c r="M115" s="227">
        <f t="shared" si="9"/>
        <v>0</v>
      </c>
      <c r="N115" s="228">
        <v>650.73</v>
      </c>
      <c r="O115" s="229">
        <f t="shared" si="10"/>
        <v>0</v>
      </c>
      <c r="P115">
        <f t="shared" si="11"/>
        <v>0</v>
      </c>
    </row>
    <row r="116" spans="1:16" ht="12.75">
      <c r="A116" s="223">
        <v>582</v>
      </c>
      <c r="B116" s="75" t="s">
        <v>124</v>
      </c>
      <c r="C116" s="76" t="s">
        <v>801</v>
      </c>
      <c r="D116" s="77" t="s">
        <v>912</v>
      </c>
      <c r="E116" s="78"/>
      <c r="F116" s="77"/>
      <c r="G116" s="224" t="s">
        <v>123</v>
      </c>
      <c r="H116" s="75"/>
      <c r="I116" s="77"/>
      <c r="J116" s="79">
        <v>335</v>
      </c>
      <c r="K116" s="225"/>
      <c r="L116" s="226" t="s">
        <v>124</v>
      </c>
      <c r="M116" s="227">
        <f t="shared" si="9"/>
        <v>0</v>
      </c>
      <c r="N116" s="228">
        <v>335</v>
      </c>
      <c r="O116" s="229">
        <f t="shared" si="10"/>
        <v>0</v>
      </c>
      <c r="P116">
        <f t="shared" si="11"/>
        <v>0</v>
      </c>
    </row>
    <row r="117" spans="1:16" ht="12.75">
      <c r="A117" s="223">
        <v>583</v>
      </c>
      <c r="B117" s="75" t="s">
        <v>124</v>
      </c>
      <c r="C117" s="76" t="s">
        <v>799</v>
      </c>
      <c r="D117" s="77" t="s">
        <v>912</v>
      </c>
      <c r="E117" s="78"/>
      <c r="F117" s="77"/>
      <c r="G117" s="224" t="s">
        <v>123</v>
      </c>
      <c r="H117" s="75"/>
      <c r="I117" s="77"/>
      <c r="J117" s="79">
        <v>485</v>
      </c>
      <c r="K117" s="225"/>
      <c r="L117" s="226" t="s">
        <v>124</v>
      </c>
      <c r="M117" s="227">
        <f t="shared" si="9"/>
        <v>0</v>
      </c>
      <c r="N117" s="228">
        <v>485</v>
      </c>
      <c r="O117" s="229">
        <f t="shared" si="10"/>
        <v>0</v>
      </c>
      <c r="P117">
        <f t="shared" si="11"/>
        <v>0</v>
      </c>
    </row>
    <row r="118" spans="1:16" ht="12.75">
      <c r="A118" s="223">
        <v>598</v>
      </c>
      <c r="B118" s="75" t="s">
        <v>467</v>
      </c>
      <c r="C118" s="76" t="s">
        <v>637</v>
      </c>
      <c r="D118" s="77" t="s">
        <v>913</v>
      </c>
      <c r="E118" s="78"/>
      <c r="F118" s="77"/>
      <c r="G118" s="224" t="s">
        <v>123</v>
      </c>
      <c r="H118" s="75"/>
      <c r="I118" s="77"/>
      <c r="J118" s="79">
        <v>50.3</v>
      </c>
      <c r="K118" s="225"/>
      <c r="L118" s="226" t="s">
        <v>467</v>
      </c>
      <c r="M118" s="227">
        <f t="shared" si="9"/>
        <v>0</v>
      </c>
      <c r="N118" s="228">
        <v>50.3</v>
      </c>
      <c r="O118" s="229">
        <f t="shared" si="10"/>
        <v>0</v>
      </c>
      <c r="P118">
        <f t="shared" si="11"/>
        <v>0</v>
      </c>
    </row>
    <row r="119" spans="1:16" ht="12.75">
      <c r="A119" s="223">
        <v>599</v>
      </c>
      <c r="B119" s="75" t="s">
        <v>467</v>
      </c>
      <c r="C119" s="76" t="s">
        <v>914</v>
      </c>
      <c r="D119" s="77" t="s">
        <v>915</v>
      </c>
      <c r="E119" s="78"/>
      <c r="F119" s="77"/>
      <c r="G119" s="224" t="s">
        <v>123</v>
      </c>
      <c r="H119" s="75"/>
      <c r="I119" s="77"/>
      <c r="J119" s="79">
        <v>6</v>
      </c>
      <c r="K119" s="225"/>
      <c r="L119" s="226" t="s">
        <v>467</v>
      </c>
      <c r="M119" s="227">
        <f t="shared" si="9"/>
        <v>0</v>
      </c>
      <c r="N119" s="228">
        <v>6</v>
      </c>
      <c r="O119" s="229">
        <f t="shared" si="10"/>
        <v>0</v>
      </c>
      <c r="P119">
        <f t="shared" si="11"/>
        <v>0</v>
      </c>
    </row>
    <row r="120" spans="1:16" ht="12.75">
      <c r="A120" s="223">
        <v>616</v>
      </c>
      <c r="B120" s="75" t="s">
        <v>468</v>
      </c>
      <c r="C120" s="76" t="s">
        <v>916</v>
      </c>
      <c r="D120" s="77" t="s">
        <v>917</v>
      </c>
      <c r="E120" s="78"/>
      <c r="F120" s="77"/>
      <c r="G120" s="224" t="s">
        <v>123</v>
      </c>
      <c r="H120" s="75"/>
      <c r="I120" s="77"/>
      <c r="J120" s="79">
        <v>325</v>
      </c>
      <c r="K120" s="225"/>
      <c r="L120" s="226" t="s">
        <v>468</v>
      </c>
      <c r="M120" s="227">
        <f t="shared" si="9"/>
        <v>0</v>
      </c>
      <c r="N120" s="228">
        <v>325</v>
      </c>
      <c r="O120" s="229">
        <f t="shared" si="10"/>
        <v>0</v>
      </c>
      <c r="P120">
        <f t="shared" si="11"/>
        <v>0</v>
      </c>
    </row>
    <row r="121" spans="1:16" ht="12.75">
      <c r="A121" s="223">
        <v>617</v>
      </c>
      <c r="B121" s="75" t="s">
        <v>468</v>
      </c>
      <c r="C121" s="76" t="s">
        <v>918</v>
      </c>
      <c r="D121" s="77" t="s">
        <v>919</v>
      </c>
      <c r="E121" s="78"/>
      <c r="F121" s="77"/>
      <c r="G121" s="224" t="s">
        <v>123</v>
      </c>
      <c r="H121" s="75"/>
      <c r="I121" s="77"/>
      <c r="J121" s="79">
        <v>1000</v>
      </c>
      <c r="K121" s="225"/>
      <c r="L121" s="226" t="s">
        <v>468</v>
      </c>
      <c r="M121" s="227">
        <f t="shared" si="9"/>
        <v>0</v>
      </c>
      <c r="N121" s="228">
        <v>1000</v>
      </c>
      <c r="O121" s="229">
        <f t="shared" si="10"/>
        <v>0</v>
      </c>
      <c r="P121">
        <f t="shared" si="11"/>
        <v>0</v>
      </c>
    </row>
    <row r="122" spans="1:16" ht="12.75">
      <c r="A122" s="223">
        <v>645</v>
      </c>
      <c r="B122" s="75" t="s">
        <v>415</v>
      </c>
      <c r="C122" s="76" t="s">
        <v>900</v>
      </c>
      <c r="D122" s="77" t="s">
        <v>920</v>
      </c>
      <c r="E122" s="78"/>
      <c r="F122" s="77"/>
      <c r="G122" s="224" t="s">
        <v>123</v>
      </c>
      <c r="H122" s="75"/>
      <c r="I122" s="77"/>
      <c r="J122" s="79">
        <v>10910.85</v>
      </c>
      <c r="K122" s="225"/>
      <c r="L122" s="226" t="s">
        <v>415</v>
      </c>
      <c r="M122" s="227">
        <f t="shared" si="9"/>
        <v>0</v>
      </c>
      <c r="N122" s="228">
        <v>10910.85</v>
      </c>
      <c r="O122" s="229">
        <f t="shared" si="10"/>
        <v>0</v>
      </c>
      <c r="P122">
        <f t="shared" si="11"/>
        <v>0</v>
      </c>
    </row>
    <row r="123" spans="1:16" ht="12.75">
      <c r="A123" s="223">
        <v>646</v>
      </c>
      <c r="B123" s="75" t="s">
        <v>415</v>
      </c>
      <c r="C123" s="76" t="s">
        <v>900</v>
      </c>
      <c r="D123" s="77" t="s">
        <v>921</v>
      </c>
      <c r="E123" s="78"/>
      <c r="F123" s="77"/>
      <c r="G123" s="224" t="s">
        <v>123</v>
      </c>
      <c r="H123" s="75"/>
      <c r="I123" s="77"/>
      <c r="J123" s="79">
        <v>12000</v>
      </c>
      <c r="K123" s="225"/>
      <c r="L123" s="226" t="s">
        <v>415</v>
      </c>
      <c r="M123" s="227">
        <f t="shared" si="9"/>
        <v>0</v>
      </c>
      <c r="N123" s="228">
        <v>12000</v>
      </c>
      <c r="O123" s="229">
        <f t="shared" si="10"/>
        <v>0</v>
      </c>
      <c r="P123">
        <f t="shared" si="11"/>
        <v>0</v>
      </c>
    </row>
    <row r="124" spans="1:16" ht="12.75">
      <c r="A124" s="223">
        <v>647</v>
      </c>
      <c r="B124" s="75" t="s">
        <v>415</v>
      </c>
      <c r="C124" s="76" t="s">
        <v>922</v>
      </c>
      <c r="D124" s="77" t="s">
        <v>923</v>
      </c>
      <c r="E124" s="78"/>
      <c r="F124" s="77"/>
      <c r="G124" s="224" t="s">
        <v>123</v>
      </c>
      <c r="H124" s="75"/>
      <c r="I124" s="77"/>
      <c r="J124" s="79">
        <v>25125.14</v>
      </c>
      <c r="K124" s="225"/>
      <c r="L124" s="226" t="s">
        <v>415</v>
      </c>
      <c r="M124" s="227">
        <f t="shared" si="9"/>
        <v>0</v>
      </c>
      <c r="N124" s="228">
        <v>25125.14</v>
      </c>
      <c r="O124" s="229">
        <f t="shared" si="10"/>
        <v>0</v>
      </c>
      <c r="P124">
        <f t="shared" si="11"/>
        <v>0</v>
      </c>
    </row>
    <row r="125" spans="1:16" ht="12.75">
      <c r="A125" s="223">
        <v>650</v>
      </c>
      <c r="B125" s="75" t="s">
        <v>399</v>
      </c>
      <c r="C125" s="76" t="s">
        <v>802</v>
      </c>
      <c r="D125" s="77" t="s">
        <v>924</v>
      </c>
      <c r="E125" s="78"/>
      <c r="F125" s="77"/>
      <c r="G125" s="224" t="s">
        <v>123</v>
      </c>
      <c r="H125" s="75"/>
      <c r="I125" s="77"/>
      <c r="J125" s="79">
        <v>187.26</v>
      </c>
      <c r="K125" s="225"/>
      <c r="L125" s="226" t="s">
        <v>399</v>
      </c>
      <c r="M125" s="227">
        <f t="shared" si="9"/>
        <v>0</v>
      </c>
      <c r="N125" s="228">
        <v>187.26</v>
      </c>
      <c r="O125" s="229">
        <f t="shared" si="10"/>
        <v>0</v>
      </c>
      <c r="P125">
        <f t="shared" si="11"/>
        <v>0</v>
      </c>
    </row>
    <row r="126" spans="1:16" ht="12.75">
      <c r="A126" s="223">
        <v>651</v>
      </c>
      <c r="B126" s="75" t="s">
        <v>399</v>
      </c>
      <c r="C126" s="76" t="s">
        <v>802</v>
      </c>
      <c r="D126" s="77" t="s">
        <v>924</v>
      </c>
      <c r="E126" s="78"/>
      <c r="F126" s="77"/>
      <c r="G126" s="224" t="s">
        <v>123</v>
      </c>
      <c r="H126" s="75"/>
      <c r="I126" s="77"/>
      <c r="J126" s="79">
        <v>55.34</v>
      </c>
      <c r="K126" s="225"/>
      <c r="L126" s="226" t="s">
        <v>399</v>
      </c>
      <c r="M126" s="227">
        <f t="shared" si="9"/>
        <v>0</v>
      </c>
      <c r="N126" s="228">
        <v>55.34</v>
      </c>
      <c r="O126" s="229">
        <f t="shared" si="10"/>
        <v>0</v>
      </c>
      <c r="P126">
        <f t="shared" si="11"/>
        <v>0</v>
      </c>
    </row>
    <row r="127" spans="1:16" ht="12.75">
      <c r="A127" s="223">
        <v>652</v>
      </c>
      <c r="B127" s="75" t="s">
        <v>399</v>
      </c>
      <c r="C127" s="76" t="s">
        <v>802</v>
      </c>
      <c r="D127" s="77" t="s">
        <v>924</v>
      </c>
      <c r="E127" s="78"/>
      <c r="F127" s="77"/>
      <c r="G127" s="224" t="s">
        <v>123</v>
      </c>
      <c r="H127" s="75"/>
      <c r="I127" s="77"/>
      <c r="J127" s="79">
        <v>151.39</v>
      </c>
      <c r="K127" s="225"/>
      <c r="L127" s="226" t="s">
        <v>399</v>
      </c>
      <c r="M127" s="227">
        <f t="shared" si="9"/>
        <v>0</v>
      </c>
      <c r="N127" s="228">
        <v>151.39</v>
      </c>
      <c r="O127" s="229">
        <f t="shared" si="10"/>
        <v>0</v>
      </c>
      <c r="P127">
        <f t="shared" si="11"/>
        <v>0</v>
      </c>
    </row>
    <row r="128" spans="1:16" ht="12.75">
      <c r="A128" s="223">
        <v>653</v>
      </c>
      <c r="B128" s="75" t="s">
        <v>399</v>
      </c>
      <c r="C128" s="76" t="s">
        <v>804</v>
      </c>
      <c r="D128" s="77" t="s">
        <v>925</v>
      </c>
      <c r="E128" s="78"/>
      <c r="F128" s="77"/>
      <c r="G128" s="224" t="s">
        <v>123</v>
      </c>
      <c r="H128" s="75"/>
      <c r="I128" s="77"/>
      <c r="J128" s="79">
        <v>69.71</v>
      </c>
      <c r="K128" s="225"/>
      <c r="L128" s="226" t="s">
        <v>399</v>
      </c>
      <c r="M128" s="227">
        <f t="shared" si="9"/>
        <v>0</v>
      </c>
      <c r="N128" s="228">
        <v>69.71</v>
      </c>
      <c r="O128" s="229">
        <f t="shared" si="10"/>
        <v>0</v>
      </c>
      <c r="P128">
        <f t="shared" si="11"/>
        <v>0</v>
      </c>
    </row>
    <row r="129" spans="1:16" ht="12.75">
      <c r="A129" s="223">
        <v>654</v>
      </c>
      <c r="B129" s="75" t="s">
        <v>399</v>
      </c>
      <c r="C129" s="76" t="s">
        <v>802</v>
      </c>
      <c r="D129" s="77" t="s">
        <v>924</v>
      </c>
      <c r="E129" s="78"/>
      <c r="F129" s="77"/>
      <c r="G129" s="224" t="s">
        <v>123</v>
      </c>
      <c r="H129" s="75"/>
      <c r="I129" s="77"/>
      <c r="J129" s="79">
        <v>158.78</v>
      </c>
      <c r="K129" s="225"/>
      <c r="L129" s="226" t="s">
        <v>399</v>
      </c>
      <c r="M129" s="227">
        <f t="shared" si="9"/>
        <v>0</v>
      </c>
      <c r="N129" s="228">
        <v>158.78</v>
      </c>
      <c r="O129" s="229">
        <f t="shared" si="10"/>
        <v>0</v>
      </c>
      <c r="P129">
        <f t="shared" si="11"/>
        <v>0</v>
      </c>
    </row>
    <row r="130" spans="1:16" ht="12.75">
      <c r="A130" s="223">
        <v>655</v>
      </c>
      <c r="B130" s="75" t="s">
        <v>399</v>
      </c>
      <c r="C130" s="76" t="s">
        <v>802</v>
      </c>
      <c r="D130" s="77" t="s">
        <v>924</v>
      </c>
      <c r="E130" s="78"/>
      <c r="F130" s="77"/>
      <c r="G130" s="224" t="s">
        <v>123</v>
      </c>
      <c r="H130" s="75"/>
      <c r="I130" s="77"/>
      <c r="J130" s="79">
        <v>324.62</v>
      </c>
      <c r="K130" s="225"/>
      <c r="L130" s="226" t="s">
        <v>399</v>
      </c>
      <c r="M130" s="227">
        <f t="shared" si="9"/>
        <v>0</v>
      </c>
      <c r="N130" s="228">
        <v>324.62</v>
      </c>
      <c r="O130" s="229">
        <f t="shared" si="10"/>
        <v>0</v>
      </c>
      <c r="P130">
        <f t="shared" si="11"/>
        <v>0</v>
      </c>
    </row>
    <row r="131" spans="1:16" ht="12.75">
      <c r="A131" s="223">
        <v>656</v>
      </c>
      <c r="B131" s="75" t="s">
        <v>399</v>
      </c>
      <c r="C131" s="76" t="s">
        <v>802</v>
      </c>
      <c r="D131" s="77" t="s">
        <v>924</v>
      </c>
      <c r="E131" s="78"/>
      <c r="F131" s="77"/>
      <c r="G131" s="224" t="s">
        <v>123</v>
      </c>
      <c r="H131" s="75"/>
      <c r="I131" s="77"/>
      <c r="J131" s="79">
        <v>287.3</v>
      </c>
      <c r="K131" s="225"/>
      <c r="L131" s="226" t="s">
        <v>399</v>
      </c>
      <c r="M131" s="227">
        <f t="shared" si="9"/>
        <v>0</v>
      </c>
      <c r="N131" s="228">
        <v>287.3</v>
      </c>
      <c r="O131" s="229">
        <f t="shared" si="10"/>
        <v>0</v>
      </c>
      <c r="P131">
        <f t="shared" si="11"/>
        <v>0</v>
      </c>
    </row>
    <row r="132" spans="1:16" ht="12.75">
      <c r="A132" s="223">
        <v>657</v>
      </c>
      <c r="B132" s="75" t="s">
        <v>399</v>
      </c>
      <c r="C132" s="76" t="s">
        <v>802</v>
      </c>
      <c r="D132" s="77" t="s">
        <v>924</v>
      </c>
      <c r="E132" s="78"/>
      <c r="F132" s="77"/>
      <c r="G132" s="224" t="s">
        <v>123</v>
      </c>
      <c r="H132" s="75"/>
      <c r="I132" s="77"/>
      <c r="J132" s="79">
        <v>317.22</v>
      </c>
      <c r="K132" s="225"/>
      <c r="L132" s="226" t="s">
        <v>399</v>
      </c>
      <c r="M132" s="227">
        <f t="shared" si="9"/>
        <v>0</v>
      </c>
      <c r="N132" s="228">
        <v>317.22</v>
      </c>
      <c r="O132" s="229">
        <f t="shared" si="10"/>
        <v>0</v>
      </c>
      <c r="P132">
        <f t="shared" si="11"/>
        <v>0</v>
      </c>
    </row>
    <row r="133" spans="1:16" ht="12.75">
      <c r="A133" s="223">
        <v>659</v>
      </c>
      <c r="B133" s="75" t="s">
        <v>399</v>
      </c>
      <c r="C133" s="76" t="s">
        <v>802</v>
      </c>
      <c r="D133" s="77" t="s">
        <v>924</v>
      </c>
      <c r="E133" s="78"/>
      <c r="F133" s="77"/>
      <c r="G133" s="224" t="s">
        <v>123</v>
      </c>
      <c r="H133" s="75"/>
      <c r="I133" s="77"/>
      <c r="J133" s="79">
        <v>141.78</v>
      </c>
      <c r="K133" s="225"/>
      <c r="L133" s="226" t="s">
        <v>399</v>
      </c>
      <c r="M133" s="227">
        <f t="shared" si="9"/>
        <v>0</v>
      </c>
      <c r="N133" s="228">
        <v>141.78</v>
      </c>
      <c r="O133" s="229">
        <f t="shared" si="10"/>
        <v>0</v>
      </c>
      <c r="P133">
        <f t="shared" si="11"/>
        <v>0</v>
      </c>
    </row>
    <row r="134" spans="1:16" ht="12.75">
      <c r="A134" s="223">
        <v>660</v>
      </c>
      <c r="B134" s="75" t="s">
        <v>399</v>
      </c>
      <c r="C134" s="76" t="s">
        <v>802</v>
      </c>
      <c r="D134" s="77" t="s">
        <v>924</v>
      </c>
      <c r="E134" s="78"/>
      <c r="F134" s="77"/>
      <c r="G134" s="224" t="s">
        <v>123</v>
      </c>
      <c r="H134" s="75"/>
      <c r="I134" s="77"/>
      <c r="J134" s="79">
        <v>71.91</v>
      </c>
      <c r="K134" s="225"/>
      <c r="L134" s="226" t="s">
        <v>399</v>
      </c>
      <c r="M134" s="227">
        <f t="shared" si="9"/>
        <v>0</v>
      </c>
      <c r="N134" s="228">
        <v>71.91</v>
      </c>
      <c r="O134" s="229">
        <f t="shared" si="10"/>
        <v>0</v>
      </c>
      <c r="P134">
        <f t="shared" si="11"/>
        <v>0</v>
      </c>
    </row>
    <row r="135" spans="1:16" ht="12.75">
      <c r="A135" s="223">
        <v>661</v>
      </c>
      <c r="B135" s="75" t="s">
        <v>399</v>
      </c>
      <c r="C135" s="76" t="s">
        <v>804</v>
      </c>
      <c r="D135" s="77" t="s">
        <v>924</v>
      </c>
      <c r="E135" s="78"/>
      <c r="F135" s="77"/>
      <c r="G135" s="224" t="s">
        <v>123</v>
      </c>
      <c r="H135" s="75"/>
      <c r="I135" s="77"/>
      <c r="J135" s="79">
        <v>40.55</v>
      </c>
      <c r="K135" s="225"/>
      <c r="L135" s="226" t="s">
        <v>399</v>
      </c>
      <c r="M135" s="227">
        <f t="shared" si="9"/>
        <v>0</v>
      </c>
      <c r="N135" s="228">
        <v>40.55</v>
      </c>
      <c r="O135" s="229">
        <f t="shared" si="10"/>
        <v>0</v>
      </c>
      <c r="P135">
        <f t="shared" si="11"/>
        <v>0</v>
      </c>
    </row>
    <row r="136" spans="1:16" ht="12.75">
      <c r="A136" s="223">
        <v>671</v>
      </c>
      <c r="B136" s="75" t="s">
        <v>399</v>
      </c>
      <c r="C136" s="76" t="s">
        <v>804</v>
      </c>
      <c r="D136" s="77" t="s">
        <v>926</v>
      </c>
      <c r="E136" s="78"/>
      <c r="F136" s="77"/>
      <c r="G136" s="224" t="s">
        <v>123</v>
      </c>
      <c r="H136" s="75"/>
      <c r="I136" s="77"/>
      <c r="J136" s="79">
        <v>195.16</v>
      </c>
      <c r="K136" s="225"/>
      <c r="L136" s="226" t="s">
        <v>399</v>
      </c>
      <c r="M136" s="227">
        <f aca="true" t="shared" si="12" ref="M136:M167">IF(K136&lt;&gt;"",L136-K136,0)</f>
        <v>0</v>
      </c>
      <c r="N136" s="228">
        <v>195.16</v>
      </c>
      <c r="O136" s="229">
        <f aca="true" t="shared" si="13" ref="O136:O167">IF(K136&lt;&gt;"",N136*M136,0)</f>
        <v>0</v>
      </c>
      <c r="P136">
        <f aca="true" t="shared" si="14" ref="P136:P164">IF(K136&lt;&gt;"",N136,0)</f>
        <v>0</v>
      </c>
    </row>
    <row r="137" spans="1:16" ht="12.75">
      <c r="A137" s="223">
        <v>685</v>
      </c>
      <c r="B137" s="75" t="s">
        <v>927</v>
      </c>
      <c r="C137" s="76" t="s">
        <v>792</v>
      </c>
      <c r="D137" s="77" t="s">
        <v>928</v>
      </c>
      <c r="E137" s="78"/>
      <c r="F137" s="77"/>
      <c r="G137" s="224" t="s">
        <v>123</v>
      </c>
      <c r="H137" s="75"/>
      <c r="I137" s="77"/>
      <c r="J137" s="79">
        <v>650.73</v>
      </c>
      <c r="K137" s="225"/>
      <c r="L137" s="226" t="s">
        <v>927</v>
      </c>
      <c r="M137" s="227">
        <f t="shared" si="12"/>
        <v>0</v>
      </c>
      <c r="N137" s="228">
        <v>650.73</v>
      </c>
      <c r="O137" s="229">
        <f t="shared" si="13"/>
        <v>0</v>
      </c>
      <c r="P137">
        <f t="shared" si="14"/>
        <v>0</v>
      </c>
    </row>
    <row r="138" spans="1:16" ht="12.75">
      <c r="A138" s="223">
        <v>686</v>
      </c>
      <c r="B138" s="75" t="s">
        <v>927</v>
      </c>
      <c r="C138" s="76" t="s">
        <v>794</v>
      </c>
      <c r="D138" s="77" t="s">
        <v>929</v>
      </c>
      <c r="E138" s="78"/>
      <c r="F138" s="77"/>
      <c r="G138" s="224" t="s">
        <v>123</v>
      </c>
      <c r="H138" s="75"/>
      <c r="I138" s="77"/>
      <c r="J138" s="79">
        <v>390.45</v>
      </c>
      <c r="K138" s="225"/>
      <c r="L138" s="226" t="s">
        <v>927</v>
      </c>
      <c r="M138" s="227">
        <f t="shared" si="12"/>
        <v>0</v>
      </c>
      <c r="N138" s="228">
        <v>390.45</v>
      </c>
      <c r="O138" s="229">
        <f t="shared" si="13"/>
        <v>0</v>
      </c>
      <c r="P138">
        <f t="shared" si="14"/>
        <v>0</v>
      </c>
    </row>
    <row r="139" spans="1:16" ht="12.75">
      <c r="A139" s="223">
        <v>687</v>
      </c>
      <c r="B139" s="75" t="s">
        <v>927</v>
      </c>
      <c r="C139" s="76" t="s">
        <v>796</v>
      </c>
      <c r="D139" s="77" t="s">
        <v>929</v>
      </c>
      <c r="E139" s="78"/>
      <c r="F139" s="77"/>
      <c r="G139" s="224" t="s">
        <v>123</v>
      </c>
      <c r="H139" s="75"/>
      <c r="I139" s="77"/>
      <c r="J139" s="79">
        <v>439.26</v>
      </c>
      <c r="K139" s="225"/>
      <c r="L139" s="226" t="s">
        <v>927</v>
      </c>
      <c r="M139" s="227">
        <f t="shared" si="12"/>
        <v>0</v>
      </c>
      <c r="N139" s="228">
        <v>439.26</v>
      </c>
      <c r="O139" s="229">
        <f t="shared" si="13"/>
        <v>0</v>
      </c>
      <c r="P139">
        <f t="shared" si="14"/>
        <v>0</v>
      </c>
    </row>
    <row r="140" spans="1:16" ht="12.75">
      <c r="A140" s="223">
        <v>688</v>
      </c>
      <c r="B140" s="75" t="s">
        <v>927</v>
      </c>
      <c r="C140" s="76" t="s">
        <v>797</v>
      </c>
      <c r="D140" s="77" t="s">
        <v>929</v>
      </c>
      <c r="E140" s="78"/>
      <c r="F140" s="77"/>
      <c r="G140" s="224" t="s">
        <v>123</v>
      </c>
      <c r="H140" s="75"/>
      <c r="I140" s="77"/>
      <c r="J140" s="79">
        <v>439.26</v>
      </c>
      <c r="K140" s="225"/>
      <c r="L140" s="226" t="s">
        <v>927</v>
      </c>
      <c r="M140" s="227">
        <f t="shared" si="12"/>
        <v>0</v>
      </c>
      <c r="N140" s="228">
        <v>439.26</v>
      </c>
      <c r="O140" s="229">
        <f t="shared" si="13"/>
        <v>0</v>
      </c>
      <c r="P140">
        <f t="shared" si="14"/>
        <v>0</v>
      </c>
    </row>
    <row r="141" spans="1:16" ht="12.75">
      <c r="A141" s="223">
        <v>689</v>
      </c>
      <c r="B141" s="75" t="s">
        <v>927</v>
      </c>
      <c r="C141" s="76" t="s">
        <v>798</v>
      </c>
      <c r="D141" s="77" t="s">
        <v>929</v>
      </c>
      <c r="E141" s="78"/>
      <c r="F141" s="77"/>
      <c r="G141" s="224" t="s">
        <v>123</v>
      </c>
      <c r="H141" s="75"/>
      <c r="I141" s="77"/>
      <c r="J141" s="79">
        <v>439.26</v>
      </c>
      <c r="K141" s="225"/>
      <c r="L141" s="226" t="s">
        <v>927</v>
      </c>
      <c r="M141" s="227">
        <f t="shared" si="12"/>
        <v>0</v>
      </c>
      <c r="N141" s="228">
        <v>439.26</v>
      </c>
      <c r="O141" s="229">
        <f t="shared" si="13"/>
        <v>0</v>
      </c>
      <c r="P141">
        <f t="shared" si="14"/>
        <v>0</v>
      </c>
    </row>
    <row r="142" spans="1:16" ht="12.75">
      <c r="A142" s="223">
        <v>702</v>
      </c>
      <c r="B142" s="75" t="s">
        <v>927</v>
      </c>
      <c r="C142" s="76" t="s">
        <v>801</v>
      </c>
      <c r="D142" s="77" t="s">
        <v>930</v>
      </c>
      <c r="E142" s="78"/>
      <c r="F142" s="77"/>
      <c r="G142" s="224" t="s">
        <v>123</v>
      </c>
      <c r="H142" s="75"/>
      <c r="I142" s="77"/>
      <c r="J142" s="79">
        <v>320</v>
      </c>
      <c r="K142" s="225"/>
      <c r="L142" s="226" t="s">
        <v>927</v>
      </c>
      <c r="M142" s="227">
        <f t="shared" si="12"/>
        <v>0</v>
      </c>
      <c r="N142" s="228">
        <v>320</v>
      </c>
      <c r="O142" s="229">
        <f t="shared" si="13"/>
        <v>0</v>
      </c>
      <c r="P142">
        <f t="shared" si="14"/>
        <v>0</v>
      </c>
    </row>
    <row r="143" spans="1:16" ht="12.75">
      <c r="A143" s="223">
        <v>703</v>
      </c>
      <c r="B143" s="75" t="s">
        <v>927</v>
      </c>
      <c r="C143" s="76" t="s">
        <v>799</v>
      </c>
      <c r="D143" s="77" t="s">
        <v>930</v>
      </c>
      <c r="E143" s="78"/>
      <c r="F143" s="77"/>
      <c r="G143" s="224" t="s">
        <v>123</v>
      </c>
      <c r="H143" s="75"/>
      <c r="I143" s="77"/>
      <c r="J143" s="79">
        <v>280</v>
      </c>
      <c r="K143" s="225"/>
      <c r="L143" s="226" t="s">
        <v>927</v>
      </c>
      <c r="M143" s="227">
        <f t="shared" si="12"/>
        <v>0</v>
      </c>
      <c r="N143" s="228">
        <v>280</v>
      </c>
      <c r="O143" s="229">
        <f t="shared" si="13"/>
        <v>0</v>
      </c>
      <c r="P143">
        <f t="shared" si="14"/>
        <v>0</v>
      </c>
    </row>
    <row r="144" spans="1:16" ht="12.75">
      <c r="A144" s="223">
        <v>717</v>
      </c>
      <c r="B144" s="75" t="s">
        <v>756</v>
      </c>
      <c r="C144" s="76" t="s">
        <v>931</v>
      </c>
      <c r="D144" s="77" t="s">
        <v>932</v>
      </c>
      <c r="E144" s="78"/>
      <c r="F144" s="77"/>
      <c r="G144" s="224" t="s">
        <v>933</v>
      </c>
      <c r="H144" s="75"/>
      <c r="I144" s="77"/>
      <c r="J144" s="79">
        <v>175.76</v>
      </c>
      <c r="K144" s="225"/>
      <c r="L144" s="226" t="s">
        <v>756</v>
      </c>
      <c r="M144" s="227">
        <f t="shared" si="12"/>
        <v>0</v>
      </c>
      <c r="N144" s="228">
        <v>175.76</v>
      </c>
      <c r="O144" s="229">
        <f t="shared" si="13"/>
        <v>0</v>
      </c>
      <c r="P144">
        <f t="shared" si="14"/>
        <v>0</v>
      </c>
    </row>
    <row r="145" spans="1:16" ht="12.75">
      <c r="A145" s="223">
        <v>718</v>
      </c>
      <c r="B145" s="75" t="s">
        <v>756</v>
      </c>
      <c r="C145" s="76" t="s">
        <v>931</v>
      </c>
      <c r="D145" s="77" t="s">
        <v>934</v>
      </c>
      <c r="E145" s="78"/>
      <c r="F145" s="77"/>
      <c r="G145" s="224" t="s">
        <v>123</v>
      </c>
      <c r="H145" s="75"/>
      <c r="I145" s="77"/>
      <c r="J145" s="79">
        <v>380</v>
      </c>
      <c r="K145" s="225"/>
      <c r="L145" s="226" t="s">
        <v>756</v>
      </c>
      <c r="M145" s="227">
        <f t="shared" si="12"/>
        <v>0</v>
      </c>
      <c r="N145" s="228">
        <v>380</v>
      </c>
      <c r="O145" s="229">
        <f t="shared" si="13"/>
        <v>0</v>
      </c>
      <c r="P145">
        <f t="shared" si="14"/>
        <v>0</v>
      </c>
    </row>
    <row r="146" spans="1:16" ht="12.75">
      <c r="A146" s="223">
        <v>746</v>
      </c>
      <c r="B146" s="75" t="s">
        <v>533</v>
      </c>
      <c r="C146" s="76" t="s">
        <v>896</v>
      </c>
      <c r="D146" s="77" t="s">
        <v>935</v>
      </c>
      <c r="E146" s="78"/>
      <c r="F146" s="77"/>
      <c r="G146" s="224" t="s">
        <v>123</v>
      </c>
      <c r="H146" s="75"/>
      <c r="I146" s="77"/>
      <c r="J146" s="79">
        <v>5755.19</v>
      </c>
      <c r="K146" s="225"/>
      <c r="L146" s="226" t="s">
        <v>533</v>
      </c>
      <c r="M146" s="227">
        <f t="shared" si="12"/>
        <v>0</v>
      </c>
      <c r="N146" s="228">
        <v>5755.19</v>
      </c>
      <c r="O146" s="229">
        <f t="shared" si="13"/>
        <v>0</v>
      </c>
      <c r="P146">
        <f t="shared" si="14"/>
        <v>0</v>
      </c>
    </row>
    <row r="147" spans="1:16" ht="12.75">
      <c r="A147" s="223">
        <v>747</v>
      </c>
      <c r="B147" s="75" t="s">
        <v>495</v>
      </c>
      <c r="C147" s="76" t="s">
        <v>931</v>
      </c>
      <c r="D147" s="77" t="s">
        <v>936</v>
      </c>
      <c r="E147" s="78"/>
      <c r="F147" s="77"/>
      <c r="G147" s="224" t="s">
        <v>888</v>
      </c>
      <c r="H147" s="75"/>
      <c r="I147" s="77"/>
      <c r="J147" s="79">
        <v>85.78</v>
      </c>
      <c r="K147" s="225"/>
      <c r="L147" s="226" t="s">
        <v>495</v>
      </c>
      <c r="M147" s="227">
        <f t="shared" si="12"/>
        <v>0</v>
      </c>
      <c r="N147" s="228">
        <v>85.78</v>
      </c>
      <c r="O147" s="229">
        <f t="shared" si="13"/>
        <v>0</v>
      </c>
      <c r="P147">
        <f t="shared" si="14"/>
        <v>0</v>
      </c>
    </row>
    <row r="148" spans="1:16" ht="12.75">
      <c r="A148" s="223">
        <v>748</v>
      </c>
      <c r="B148" s="75" t="s">
        <v>495</v>
      </c>
      <c r="C148" s="76" t="s">
        <v>937</v>
      </c>
      <c r="D148" s="77" t="s">
        <v>938</v>
      </c>
      <c r="E148" s="78"/>
      <c r="F148" s="77"/>
      <c r="G148" s="224" t="s">
        <v>123</v>
      </c>
      <c r="H148" s="75"/>
      <c r="I148" s="77"/>
      <c r="J148" s="79">
        <v>2727.85</v>
      </c>
      <c r="K148" s="225"/>
      <c r="L148" s="226" t="s">
        <v>495</v>
      </c>
      <c r="M148" s="227">
        <f t="shared" si="12"/>
        <v>0</v>
      </c>
      <c r="N148" s="228">
        <v>2727.85</v>
      </c>
      <c r="O148" s="229">
        <f t="shared" si="13"/>
        <v>0</v>
      </c>
      <c r="P148">
        <f t="shared" si="14"/>
        <v>0</v>
      </c>
    </row>
    <row r="149" spans="1:16" ht="12.75">
      <c r="A149" s="223">
        <v>749</v>
      </c>
      <c r="B149" s="75" t="s">
        <v>503</v>
      </c>
      <c r="C149" s="76" t="s">
        <v>939</v>
      </c>
      <c r="D149" s="77" t="s">
        <v>940</v>
      </c>
      <c r="E149" s="78"/>
      <c r="F149" s="77"/>
      <c r="G149" s="224" t="s">
        <v>123</v>
      </c>
      <c r="H149" s="75"/>
      <c r="I149" s="77"/>
      <c r="J149" s="79">
        <v>262</v>
      </c>
      <c r="K149" s="225"/>
      <c r="L149" s="226" t="s">
        <v>503</v>
      </c>
      <c r="M149" s="227">
        <f t="shared" si="12"/>
        <v>0</v>
      </c>
      <c r="N149" s="228">
        <v>262</v>
      </c>
      <c r="O149" s="229">
        <f t="shared" si="13"/>
        <v>0</v>
      </c>
      <c r="P149">
        <f t="shared" si="14"/>
        <v>0</v>
      </c>
    </row>
    <row r="150" spans="1:16" ht="12.75">
      <c r="A150" s="223">
        <v>750</v>
      </c>
      <c r="B150" s="75" t="s">
        <v>503</v>
      </c>
      <c r="C150" s="76" t="s">
        <v>941</v>
      </c>
      <c r="D150" s="77" t="s">
        <v>940</v>
      </c>
      <c r="E150" s="78"/>
      <c r="F150" s="77"/>
      <c r="G150" s="224" t="s">
        <v>123</v>
      </c>
      <c r="H150" s="75"/>
      <c r="I150" s="77"/>
      <c r="J150" s="79">
        <v>192</v>
      </c>
      <c r="K150" s="225"/>
      <c r="L150" s="226" t="s">
        <v>503</v>
      </c>
      <c r="M150" s="227">
        <f t="shared" si="12"/>
        <v>0</v>
      </c>
      <c r="N150" s="228">
        <v>192</v>
      </c>
      <c r="O150" s="229">
        <f t="shared" si="13"/>
        <v>0</v>
      </c>
      <c r="P150">
        <f t="shared" si="14"/>
        <v>0</v>
      </c>
    </row>
    <row r="151" spans="1:16" ht="12.75">
      <c r="A151" s="223">
        <v>751</v>
      </c>
      <c r="B151" s="75" t="s">
        <v>503</v>
      </c>
      <c r="C151" s="76" t="s">
        <v>942</v>
      </c>
      <c r="D151" s="77" t="s">
        <v>940</v>
      </c>
      <c r="E151" s="78"/>
      <c r="F151" s="77"/>
      <c r="G151" s="224" t="s">
        <v>123</v>
      </c>
      <c r="H151" s="75"/>
      <c r="I151" s="77"/>
      <c r="J151" s="79">
        <v>192</v>
      </c>
      <c r="K151" s="225"/>
      <c r="L151" s="226" t="s">
        <v>503</v>
      </c>
      <c r="M151" s="227">
        <f t="shared" si="12"/>
        <v>0</v>
      </c>
      <c r="N151" s="228">
        <v>192</v>
      </c>
      <c r="O151" s="229">
        <f t="shared" si="13"/>
        <v>0</v>
      </c>
      <c r="P151">
        <f t="shared" si="14"/>
        <v>0</v>
      </c>
    </row>
    <row r="152" spans="1:16" ht="12.75">
      <c r="A152" s="223">
        <v>752</v>
      </c>
      <c r="B152" s="75" t="s">
        <v>503</v>
      </c>
      <c r="C152" s="76" t="s">
        <v>943</v>
      </c>
      <c r="D152" s="77" t="s">
        <v>940</v>
      </c>
      <c r="E152" s="78"/>
      <c r="F152" s="77"/>
      <c r="G152" s="224" t="s">
        <v>123</v>
      </c>
      <c r="H152" s="75"/>
      <c r="I152" s="77"/>
      <c r="J152" s="79">
        <v>192</v>
      </c>
      <c r="K152" s="225"/>
      <c r="L152" s="226" t="s">
        <v>503</v>
      </c>
      <c r="M152" s="227">
        <f t="shared" si="12"/>
        <v>0</v>
      </c>
      <c r="N152" s="228">
        <v>192</v>
      </c>
      <c r="O152" s="229">
        <f t="shared" si="13"/>
        <v>0</v>
      </c>
      <c r="P152">
        <f t="shared" si="14"/>
        <v>0</v>
      </c>
    </row>
    <row r="153" spans="1:16" ht="12.75">
      <c r="A153" s="223">
        <v>753</v>
      </c>
      <c r="B153" s="75" t="s">
        <v>503</v>
      </c>
      <c r="C153" s="76" t="s">
        <v>944</v>
      </c>
      <c r="D153" s="77" t="s">
        <v>940</v>
      </c>
      <c r="E153" s="78"/>
      <c r="F153" s="77"/>
      <c r="G153" s="224" t="s">
        <v>123</v>
      </c>
      <c r="H153" s="75"/>
      <c r="I153" s="77"/>
      <c r="J153" s="79">
        <v>192</v>
      </c>
      <c r="K153" s="225"/>
      <c r="L153" s="226" t="s">
        <v>503</v>
      </c>
      <c r="M153" s="227">
        <f t="shared" si="12"/>
        <v>0</v>
      </c>
      <c r="N153" s="228">
        <v>192</v>
      </c>
      <c r="O153" s="229">
        <f t="shared" si="13"/>
        <v>0</v>
      </c>
      <c r="P153">
        <f t="shared" si="14"/>
        <v>0</v>
      </c>
    </row>
    <row r="154" spans="1:16" ht="12.75">
      <c r="A154" s="223">
        <v>754</v>
      </c>
      <c r="B154" s="75" t="s">
        <v>503</v>
      </c>
      <c r="C154" s="76" t="s">
        <v>945</v>
      </c>
      <c r="D154" s="77" t="s">
        <v>940</v>
      </c>
      <c r="E154" s="78"/>
      <c r="F154" s="77"/>
      <c r="G154" s="224" t="s">
        <v>123</v>
      </c>
      <c r="H154" s="75"/>
      <c r="I154" s="77"/>
      <c r="J154" s="79">
        <v>262</v>
      </c>
      <c r="K154" s="225"/>
      <c r="L154" s="226" t="s">
        <v>503</v>
      </c>
      <c r="M154" s="227">
        <f t="shared" si="12"/>
        <v>0</v>
      </c>
      <c r="N154" s="228">
        <v>262</v>
      </c>
      <c r="O154" s="229">
        <f t="shared" si="13"/>
        <v>0</v>
      </c>
      <c r="P154">
        <f t="shared" si="14"/>
        <v>0</v>
      </c>
    </row>
    <row r="155" spans="1:16" ht="12.75">
      <c r="A155" s="223">
        <v>755</v>
      </c>
      <c r="B155" s="75" t="s">
        <v>503</v>
      </c>
      <c r="C155" s="76" t="s">
        <v>946</v>
      </c>
      <c r="D155" s="77" t="s">
        <v>940</v>
      </c>
      <c r="E155" s="78"/>
      <c r="F155" s="77"/>
      <c r="G155" s="224" t="s">
        <v>123</v>
      </c>
      <c r="H155" s="75"/>
      <c r="I155" s="77"/>
      <c r="J155" s="79">
        <v>192</v>
      </c>
      <c r="K155" s="225"/>
      <c r="L155" s="226" t="s">
        <v>503</v>
      </c>
      <c r="M155" s="227">
        <f t="shared" si="12"/>
        <v>0</v>
      </c>
      <c r="N155" s="228">
        <v>192</v>
      </c>
      <c r="O155" s="229">
        <f t="shared" si="13"/>
        <v>0</v>
      </c>
      <c r="P155">
        <f t="shared" si="14"/>
        <v>0</v>
      </c>
    </row>
    <row r="156" spans="1:16" ht="12.75">
      <c r="A156" s="223">
        <v>756</v>
      </c>
      <c r="B156" s="75" t="s">
        <v>503</v>
      </c>
      <c r="C156" s="76" t="s">
        <v>947</v>
      </c>
      <c r="D156" s="77" t="s">
        <v>940</v>
      </c>
      <c r="E156" s="78"/>
      <c r="F156" s="77"/>
      <c r="G156" s="224" t="s">
        <v>123</v>
      </c>
      <c r="H156" s="75"/>
      <c r="I156" s="77"/>
      <c r="J156" s="79">
        <v>192</v>
      </c>
      <c r="K156" s="225"/>
      <c r="L156" s="226" t="s">
        <v>503</v>
      </c>
      <c r="M156" s="227">
        <f t="shared" si="12"/>
        <v>0</v>
      </c>
      <c r="N156" s="228">
        <v>192</v>
      </c>
      <c r="O156" s="229">
        <f t="shared" si="13"/>
        <v>0</v>
      </c>
      <c r="P156">
        <f t="shared" si="14"/>
        <v>0</v>
      </c>
    </row>
    <row r="157" spans="1:16" ht="12.75">
      <c r="A157" s="223">
        <v>757</v>
      </c>
      <c r="B157" s="75" t="s">
        <v>503</v>
      </c>
      <c r="C157" s="76" t="s">
        <v>948</v>
      </c>
      <c r="D157" s="77" t="s">
        <v>940</v>
      </c>
      <c r="E157" s="78"/>
      <c r="F157" s="77"/>
      <c r="G157" s="224" t="s">
        <v>123</v>
      </c>
      <c r="H157" s="75"/>
      <c r="I157" s="77"/>
      <c r="J157" s="79">
        <v>192</v>
      </c>
      <c r="K157" s="225"/>
      <c r="L157" s="226" t="s">
        <v>503</v>
      </c>
      <c r="M157" s="227">
        <f t="shared" si="12"/>
        <v>0</v>
      </c>
      <c r="N157" s="228">
        <v>192</v>
      </c>
      <c r="O157" s="229">
        <f t="shared" si="13"/>
        <v>0</v>
      </c>
      <c r="P157">
        <f t="shared" si="14"/>
        <v>0</v>
      </c>
    </row>
    <row r="158" spans="1:16" ht="12.75">
      <c r="A158" s="223">
        <v>758</v>
      </c>
      <c r="B158" s="75" t="s">
        <v>503</v>
      </c>
      <c r="C158" s="76" t="s">
        <v>949</v>
      </c>
      <c r="D158" s="77" t="s">
        <v>940</v>
      </c>
      <c r="E158" s="78"/>
      <c r="F158" s="77"/>
      <c r="G158" s="224" t="s">
        <v>123</v>
      </c>
      <c r="H158" s="75"/>
      <c r="I158" s="77"/>
      <c r="J158" s="79">
        <v>192</v>
      </c>
      <c r="K158" s="225"/>
      <c r="L158" s="226" t="s">
        <v>503</v>
      </c>
      <c r="M158" s="227">
        <f t="shared" si="12"/>
        <v>0</v>
      </c>
      <c r="N158" s="228">
        <v>192</v>
      </c>
      <c r="O158" s="229">
        <f t="shared" si="13"/>
        <v>0</v>
      </c>
      <c r="P158">
        <f t="shared" si="14"/>
        <v>0</v>
      </c>
    </row>
    <row r="159" spans="1:16" ht="12.75">
      <c r="A159" s="223">
        <v>759</v>
      </c>
      <c r="B159" s="75" t="s">
        <v>503</v>
      </c>
      <c r="C159" s="76" t="s">
        <v>950</v>
      </c>
      <c r="D159" s="77" t="s">
        <v>940</v>
      </c>
      <c r="E159" s="78"/>
      <c r="F159" s="77"/>
      <c r="G159" s="224" t="s">
        <v>123</v>
      </c>
      <c r="H159" s="75"/>
      <c r="I159" s="77"/>
      <c r="J159" s="79">
        <v>262</v>
      </c>
      <c r="K159" s="225"/>
      <c r="L159" s="226" t="s">
        <v>503</v>
      </c>
      <c r="M159" s="227">
        <f t="shared" si="12"/>
        <v>0</v>
      </c>
      <c r="N159" s="228">
        <v>262</v>
      </c>
      <c r="O159" s="229">
        <f t="shared" si="13"/>
        <v>0</v>
      </c>
      <c r="P159">
        <f t="shared" si="14"/>
        <v>0</v>
      </c>
    </row>
    <row r="160" spans="1:16" ht="12.75">
      <c r="A160" s="223">
        <v>760</v>
      </c>
      <c r="B160" s="75" t="s">
        <v>503</v>
      </c>
      <c r="C160" s="76" t="s">
        <v>951</v>
      </c>
      <c r="D160" s="77" t="s">
        <v>940</v>
      </c>
      <c r="E160" s="78"/>
      <c r="F160" s="77"/>
      <c r="G160" s="224" t="s">
        <v>123</v>
      </c>
      <c r="H160" s="75"/>
      <c r="I160" s="77"/>
      <c r="J160" s="79">
        <v>192</v>
      </c>
      <c r="K160" s="225"/>
      <c r="L160" s="226" t="s">
        <v>503</v>
      </c>
      <c r="M160" s="227">
        <f t="shared" si="12"/>
        <v>0</v>
      </c>
      <c r="N160" s="228">
        <v>192</v>
      </c>
      <c r="O160" s="229">
        <f t="shared" si="13"/>
        <v>0</v>
      </c>
      <c r="P160">
        <f t="shared" si="14"/>
        <v>0</v>
      </c>
    </row>
    <row r="161" spans="1:16" ht="12.75">
      <c r="A161" s="223">
        <v>761</v>
      </c>
      <c r="B161" s="75" t="s">
        <v>503</v>
      </c>
      <c r="C161" s="76" t="s">
        <v>952</v>
      </c>
      <c r="D161" s="77" t="s">
        <v>940</v>
      </c>
      <c r="E161" s="78"/>
      <c r="F161" s="77"/>
      <c r="G161" s="224" t="s">
        <v>123</v>
      </c>
      <c r="H161" s="75"/>
      <c r="I161" s="77"/>
      <c r="J161" s="79">
        <v>192</v>
      </c>
      <c r="K161" s="225"/>
      <c r="L161" s="226" t="s">
        <v>503</v>
      </c>
      <c r="M161" s="227">
        <f t="shared" si="12"/>
        <v>0</v>
      </c>
      <c r="N161" s="228">
        <v>192</v>
      </c>
      <c r="O161" s="229">
        <f t="shared" si="13"/>
        <v>0</v>
      </c>
      <c r="P161">
        <f t="shared" si="14"/>
        <v>0</v>
      </c>
    </row>
    <row r="162" spans="1:16" ht="12.75">
      <c r="A162" s="223">
        <v>762</v>
      </c>
      <c r="B162" s="75" t="s">
        <v>503</v>
      </c>
      <c r="C162" s="76" t="s">
        <v>953</v>
      </c>
      <c r="D162" s="77" t="s">
        <v>940</v>
      </c>
      <c r="E162" s="78"/>
      <c r="F162" s="77"/>
      <c r="G162" s="224" t="s">
        <v>123</v>
      </c>
      <c r="H162" s="75"/>
      <c r="I162" s="77"/>
      <c r="J162" s="79">
        <v>192</v>
      </c>
      <c r="K162" s="225"/>
      <c r="L162" s="226" t="s">
        <v>503</v>
      </c>
      <c r="M162" s="227">
        <f t="shared" si="12"/>
        <v>0</v>
      </c>
      <c r="N162" s="228">
        <v>192</v>
      </c>
      <c r="O162" s="229">
        <f t="shared" si="13"/>
        <v>0</v>
      </c>
      <c r="P162">
        <f t="shared" si="14"/>
        <v>0</v>
      </c>
    </row>
    <row r="163" spans="1:16" ht="12.75">
      <c r="A163" s="223">
        <v>763</v>
      </c>
      <c r="B163" s="75" t="s">
        <v>503</v>
      </c>
      <c r="C163" s="76" t="s">
        <v>954</v>
      </c>
      <c r="D163" s="77" t="s">
        <v>940</v>
      </c>
      <c r="E163" s="78"/>
      <c r="F163" s="77"/>
      <c r="G163" s="224" t="s">
        <v>123</v>
      </c>
      <c r="H163" s="75"/>
      <c r="I163" s="77"/>
      <c r="J163" s="79">
        <v>192</v>
      </c>
      <c r="K163" s="225"/>
      <c r="L163" s="226" t="s">
        <v>503</v>
      </c>
      <c r="M163" s="227">
        <f t="shared" si="12"/>
        <v>0</v>
      </c>
      <c r="N163" s="228">
        <v>192</v>
      </c>
      <c r="O163" s="229">
        <f t="shared" si="13"/>
        <v>0</v>
      </c>
      <c r="P163">
        <f t="shared" si="14"/>
        <v>0</v>
      </c>
    </row>
    <row r="164" spans="1:16" ht="12.75">
      <c r="A164" s="223">
        <v>764</v>
      </c>
      <c r="B164" s="75" t="s">
        <v>503</v>
      </c>
      <c r="C164" s="76" t="s">
        <v>955</v>
      </c>
      <c r="D164" s="77" t="s">
        <v>940</v>
      </c>
      <c r="E164" s="78"/>
      <c r="F164" s="77"/>
      <c r="G164" s="224" t="s">
        <v>123</v>
      </c>
      <c r="H164" s="75"/>
      <c r="I164" s="77"/>
      <c r="J164" s="79">
        <v>192</v>
      </c>
      <c r="K164" s="225"/>
      <c r="L164" s="226" t="s">
        <v>503</v>
      </c>
      <c r="M164" s="227">
        <f t="shared" si="12"/>
        <v>0</v>
      </c>
      <c r="N164" s="228">
        <v>192</v>
      </c>
      <c r="O164" s="229">
        <f t="shared" si="13"/>
        <v>0</v>
      </c>
      <c r="P164">
        <f t="shared" si="14"/>
        <v>0</v>
      </c>
    </row>
    <row r="165" spans="1:15" ht="12.75">
      <c r="A165" s="223"/>
      <c r="B165" s="75"/>
      <c r="C165" s="76"/>
      <c r="D165" s="77"/>
      <c r="E165" s="78"/>
      <c r="F165" s="77"/>
      <c r="G165" s="224"/>
      <c r="H165" s="75"/>
      <c r="I165" s="77"/>
      <c r="J165" s="79"/>
      <c r="K165" s="230"/>
      <c r="L165" s="231"/>
      <c r="M165" s="232"/>
      <c r="N165" s="233"/>
      <c r="O165" s="234"/>
    </row>
    <row r="166" spans="1:15" ht="12.75">
      <c r="A166" s="223"/>
      <c r="B166" s="75"/>
      <c r="C166" s="76"/>
      <c r="D166" s="77"/>
      <c r="E166" s="78"/>
      <c r="F166" s="77"/>
      <c r="G166" s="224"/>
      <c r="H166" s="75"/>
      <c r="I166" s="77"/>
      <c r="J166" s="79"/>
      <c r="K166" s="230"/>
      <c r="L166" s="231"/>
      <c r="M166" s="235" t="s">
        <v>956</v>
      </c>
      <c r="N166" s="236">
        <f>SUM(P8:P164)</f>
        <v>0</v>
      </c>
      <c r="O166" s="237">
        <f>SUM(O8:O164)</f>
        <v>0</v>
      </c>
    </row>
    <row r="167" spans="1:15" ht="12.75">
      <c r="A167" s="223"/>
      <c r="B167" s="75"/>
      <c r="C167" s="76"/>
      <c r="D167" s="77"/>
      <c r="E167" s="78"/>
      <c r="F167" s="77"/>
      <c r="G167" s="224"/>
      <c r="H167" s="75"/>
      <c r="I167" s="77"/>
      <c r="J167" s="79"/>
      <c r="K167" s="230"/>
      <c r="L167" s="231"/>
      <c r="M167" s="235" t="s">
        <v>957</v>
      </c>
      <c r="N167" s="236"/>
      <c r="O167" s="237">
        <f>IF(N166&lt;&gt;0,O166/N166,0)</f>
        <v>0</v>
      </c>
    </row>
    <row r="168" spans="1:15" ht="12.75">
      <c r="A168" s="223"/>
      <c r="B168" s="75"/>
      <c r="C168" s="76"/>
      <c r="D168" s="77"/>
      <c r="E168" s="78"/>
      <c r="F168" s="77"/>
      <c r="G168" s="224"/>
      <c r="H168" s="75"/>
      <c r="I168" s="77"/>
      <c r="J168" s="79"/>
      <c r="K168" s="230"/>
      <c r="L168" s="231"/>
      <c r="M168" s="235"/>
      <c r="N168" s="236"/>
      <c r="O168" s="237"/>
    </row>
    <row r="169" spans="1:15" ht="12.75">
      <c r="A169" s="223"/>
      <c r="B169" s="75"/>
      <c r="C169" s="76"/>
      <c r="D169" s="77"/>
      <c r="E169" s="78"/>
      <c r="F169" s="77"/>
      <c r="G169" s="224"/>
      <c r="H169" s="75"/>
      <c r="I169" s="77"/>
      <c r="J169" s="79"/>
      <c r="K169" s="230"/>
      <c r="L169" s="231"/>
      <c r="M169" s="235" t="s">
        <v>789</v>
      </c>
      <c r="N169" s="236">
        <f>FattureTempi!AG223</f>
        <v>303593.23</v>
      </c>
      <c r="O169" s="237">
        <f>FattureTempi!AH223</f>
        <v>-8132606.629999999</v>
      </c>
    </row>
    <row r="170" spans="1:15" ht="12.75">
      <c r="A170" s="223"/>
      <c r="B170" s="75"/>
      <c r="C170" s="76"/>
      <c r="D170" s="77"/>
      <c r="E170" s="78"/>
      <c r="F170" s="77"/>
      <c r="G170" s="224"/>
      <c r="H170" s="75"/>
      <c r="I170" s="77"/>
      <c r="J170" s="79"/>
      <c r="K170" s="230"/>
      <c r="L170" s="231"/>
      <c r="M170" s="235" t="s">
        <v>790</v>
      </c>
      <c r="N170" s="236"/>
      <c r="O170" s="237">
        <f>FattureTempi!AH224</f>
        <v>-26.787839208403955</v>
      </c>
    </row>
    <row r="171" spans="1:15" ht="12.75">
      <c r="A171" s="223"/>
      <c r="B171" s="75"/>
      <c r="C171" s="76"/>
      <c r="D171" s="77"/>
      <c r="E171" s="78"/>
      <c r="F171" s="77"/>
      <c r="G171" s="224"/>
      <c r="H171" s="75"/>
      <c r="I171" s="77"/>
      <c r="J171" s="79"/>
      <c r="K171" s="230"/>
      <c r="L171" s="231"/>
      <c r="M171" s="235"/>
      <c r="N171" s="236"/>
      <c r="O171" s="237"/>
    </row>
    <row r="172" spans="1:15" ht="12.75">
      <c r="A172" s="223"/>
      <c r="B172" s="75"/>
      <c r="C172" s="76"/>
      <c r="D172" s="77"/>
      <c r="E172" s="78"/>
      <c r="F172" s="77"/>
      <c r="G172" s="224"/>
      <c r="H172" s="75"/>
      <c r="I172" s="77"/>
      <c r="J172" s="79"/>
      <c r="K172" s="230"/>
      <c r="L172" s="231"/>
      <c r="M172" s="238" t="s">
        <v>958</v>
      </c>
      <c r="N172" s="239">
        <f>N169+N166</f>
        <v>303593.23</v>
      </c>
      <c r="O172" s="240">
        <f>O169+O166</f>
        <v>-8132606.629999999</v>
      </c>
    </row>
    <row r="173" spans="1:15" ht="12.75">
      <c r="A173" s="223"/>
      <c r="B173" s="75"/>
      <c r="C173" s="76"/>
      <c r="D173" s="77"/>
      <c r="E173" s="78"/>
      <c r="F173" s="77"/>
      <c r="G173" s="224"/>
      <c r="H173" s="75"/>
      <c r="I173" s="77"/>
      <c r="J173" s="79"/>
      <c r="K173" s="230"/>
      <c r="L173" s="231"/>
      <c r="M173" s="238" t="s">
        <v>959</v>
      </c>
      <c r="N173" s="239"/>
      <c r="O173" s="240">
        <f>(O172/N172)</f>
        <v>-26.787839208403955</v>
      </c>
    </row>
    <row r="174" ht="12.75">
      <c r="O174" s="135"/>
    </row>
    <row r="175" spans="9:10" ht="12.75">
      <c r="I175" s="6"/>
      <c r="J17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9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7" t="s">
        <v>101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2" t="s">
        <v>100</v>
      </c>
      <c r="B5" s="29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301" t="s">
        <v>98</v>
      </c>
      <c r="O5" s="30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2" t="s">
        <v>97</v>
      </c>
      <c r="B7" s="286"/>
      <c r="C7" s="165">
        <f>Debiti!G6</f>
        <v>0</v>
      </c>
      <c r="D7" s="163"/>
      <c r="E7" s="306" t="s">
        <v>111</v>
      </c>
      <c r="F7" s="307"/>
      <c r="G7" s="307"/>
      <c r="H7" s="97"/>
      <c r="I7" s="184"/>
      <c r="J7" s="183"/>
      <c r="K7" s="97"/>
      <c r="L7" s="174"/>
      <c r="M7" s="182"/>
      <c r="N7" s="301" t="s">
        <v>96</v>
      </c>
      <c r="O7" s="302"/>
      <c r="P7" s="30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4" t="s">
        <v>95</v>
      </c>
      <c r="B9" s="300"/>
      <c r="C9" s="175">
        <f>ElencoFatture!O6</f>
        <v>0</v>
      </c>
      <c r="D9" s="176"/>
      <c r="E9" s="294" t="s">
        <v>89</v>
      </c>
      <c r="F9" s="29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4" t="s">
        <v>93</v>
      </c>
      <c r="B10" s="29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4" t="s">
        <v>92</v>
      </c>
      <c r="B11" s="296"/>
      <c r="C11" s="175">
        <f>ElencoFatture!O8</f>
        <v>0</v>
      </c>
      <c r="D11" s="176"/>
      <c r="E11" s="294" t="s">
        <v>89</v>
      </c>
      <c r="F11" s="300"/>
      <c r="G11" s="175">
        <f>C11/100*5</f>
        <v>0</v>
      </c>
      <c r="H11" s="163"/>
      <c r="I11" s="305"/>
      <c r="J11" s="305"/>
      <c r="K11" s="97"/>
      <c r="L11" s="174"/>
      <c r="M11" s="161"/>
      <c r="N11" s="301" t="s">
        <v>91</v>
      </c>
      <c r="O11" s="302"/>
      <c r="P11" s="30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2" t="s">
        <v>90</v>
      </c>
      <c r="B13" s="283"/>
      <c r="C13" s="165">
        <f>C11</f>
        <v>0</v>
      </c>
      <c r="D13" s="173"/>
      <c r="E13" s="282" t="s">
        <v>89</v>
      </c>
      <c r="F13" s="283"/>
      <c r="G13" s="164">
        <f>C13/100*5</f>
        <v>0</v>
      </c>
      <c r="H13" s="163"/>
      <c r="I13" s="287" t="s">
        <v>88</v>
      </c>
      <c r="J13" s="288"/>
      <c r="L13" s="162" t="str">
        <f>IF(ROUND(C7,2)&lt;=ROUND(G13,2),"SI","NO")</f>
        <v>SI</v>
      </c>
      <c r="M13" s="161"/>
      <c r="N13" s="303" t="s">
        <v>87</v>
      </c>
      <c r="O13" s="30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2" t="s">
        <v>86</v>
      </c>
      <c r="B15" s="286"/>
      <c r="C15" s="165">
        <v>0</v>
      </c>
      <c r="D15" s="97"/>
      <c r="E15" s="282" t="s">
        <v>85</v>
      </c>
      <c r="F15" s="283"/>
      <c r="G15" s="164">
        <f>IF(OR(C15=0,C15="0,00"),0,C7/C15)</f>
        <v>0</v>
      </c>
      <c r="H15" s="163"/>
      <c r="I15" s="287" t="s">
        <v>84</v>
      </c>
      <c r="J15" s="288"/>
      <c r="L15" s="162" t="str">
        <f>IF(G15&lt;=0.9,"SI","NO")</f>
        <v>SI</v>
      </c>
      <c r="M15" s="161"/>
      <c r="N15" s="303" t="s">
        <v>83</v>
      </c>
      <c r="O15" s="30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4" t="s">
        <v>82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ht="15">
      <c r="A19" s="285" t="s">
        <v>81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</row>
    <row r="20" spans="1:13" ht="15">
      <c r="A20" s="281" t="s">
        <v>80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1" t="s">
        <v>78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3" ht="15">
      <c r="A23" s="281" t="s">
        <v>77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13" ht="15">
      <c r="A24" s="281" t="s">
        <v>76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3" ht="15">
      <c r="A25" s="281" t="s">
        <v>75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7" t="s">
        <v>70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2" t="s">
        <v>71</v>
      </c>
      <c r="B5" s="308"/>
      <c r="C5" s="308"/>
      <c r="D5" s="308"/>
      <c r="E5" s="308"/>
      <c r="F5" s="30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2" t="s">
        <v>72</v>
      </c>
      <c r="B6" s="308"/>
      <c r="C6" s="308"/>
      <c r="D6" s="308"/>
      <c r="E6" s="308"/>
      <c r="F6" s="30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49" t="s">
        <v>14</v>
      </c>
      <c r="B8" s="273"/>
      <c r="C8" s="274"/>
      <c r="D8" s="249" t="s">
        <v>15</v>
      </c>
      <c r="E8" s="273"/>
      <c r="F8" s="273"/>
      <c r="G8" s="273"/>
      <c r="H8" s="273"/>
      <c r="I8" s="273"/>
      <c r="J8" s="273"/>
      <c r="K8" s="274"/>
      <c r="L8" s="249" t="s">
        <v>16</v>
      </c>
      <c r="M8" s="273"/>
      <c r="N8" s="274"/>
      <c r="O8" s="249" t="s">
        <v>1</v>
      </c>
      <c r="P8" s="273"/>
      <c r="Q8" s="273"/>
      <c r="R8" s="249" t="s">
        <v>17</v>
      </c>
      <c r="S8" s="274"/>
      <c r="T8" s="249" t="s">
        <v>18</v>
      </c>
      <c r="U8" s="273"/>
      <c r="V8" s="273"/>
      <c r="W8" s="274"/>
      <c r="X8" s="249" t="s">
        <v>19</v>
      </c>
      <c r="Y8" s="273"/>
      <c r="Z8" s="27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153"/>
    </row>
    <row r="2" s="97" customFormat="1" ht="15" customHeight="1"/>
    <row r="3" spans="1:17" s="90" customFormat="1" ht="22.5" customHeight="1">
      <c r="A3" s="314" t="s">
        <v>110</v>
      </c>
      <c r="B3" s="314"/>
      <c r="C3" s="314"/>
      <c r="D3" s="314"/>
      <c r="E3" s="314"/>
      <c r="F3" s="314"/>
      <c r="G3" s="314"/>
      <c r="H3" s="314"/>
      <c r="I3" s="314"/>
      <c r="J3" s="315"/>
      <c r="K3" s="315"/>
      <c r="L3" s="315"/>
      <c r="M3" s="315"/>
      <c r="N3" s="315"/>
      <c r="O3" s="315"/>
      <c r="P3" s="315"/>
      <c r="Q3" s="152"/>
    </row>
    <row r="4" spans="1:17" s="90" customFormat="1" ht="1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152"/>
    </row>
    <row r="5" spans="1:17" s="90" customFormat="1" ht="22.5" customHeight="1">
      <c r="A5" s="319" t="s">
        <v>109</v>
      </c>
      <c r="B5" s="319"/>
      <c r="C5" s="319"/>
      <c r="D5" s="319"/>
      <c r="E5" s="319"/>
      <c r="F5" s="319"/>
      <c r="G5" s="319"/>
      <c r="H5" s="319"/>
      <c r="I5" s="32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7" t="s">
        <v>95</v>
      </c>
      <c r="D6" s="328"/>
      <c r="E6" s="328"/>
      <c r="F6" s="328"/>
      <c r="G6" s="329"/>
      <c r="H6" s="200">
        <v>0</v>
      </c>
      <c r="I6" s="204"/>
      <c r="J6" s="325" t="s">
        <v>95</v>
      </c>
      <c r="K6" s="325"/>
      <c r="L6" s="325"/>
      <c r="M6" s="325"/>
      <c r="N6" s="326"/>
      <c r="O6" s="205">
        <v>0</v>
      </c>
      <c r="P6" s="204"/>
    </row>
    <row r="7" spans="3:16" s="90" customFormat="1" ht="22.5" customHeight="1">
      <c r="C7" s="327" t="s">
        <v>93</v>
      </c>
      <c r="D7" s="328"/>
      <c r="E7" s="328"/>
      <c r="F7" s="328"/>
      <c r="G7" s="201"/>
      <c r="H7" s="200">
        <v>0</v>
      </c>
      <c r="I7" s="202"/>
      <c r="J7" s="323" t="s">
        <v>93</v>
      </c>
      <c r="K7" s="323"/>
      <c r="L7" s="323"/>
      <c r="M7" s="323"/>
      <c r="N7" s="324"/>
      <c r="O7" s="203">
        <v>0</v>
      </c>
      <c r="P7" s="202"/>
    </row>
    <row r="8" spans="3:16" s="90" customFormat="1" ht="22.5" customHeight="1">
      <c r="C8" s="327" t="s">
        <v>92</v>
      </c>
      <c r="D8" s="328"/>
      <c r="E8" s="328"/>
      <c r="F8" s="328"/>
      <c r="G8" s="201"/>
      <c r="H8" s="200">
        <f>H6-H7</f>
        <v>0</v>
      </c>
      <c r="I8" s="198"/>
      <c r="J8" s="321" t="s">
        <v>92</v>
      </c>
      <c r="K8" s="321"/>
      <c r="L8" s="321"/>
      <c r="M8" s="321"/>
      <c r="N8" s="32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6" t="s">
        <v>107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8"/>
    </row>
    <row r="11" spans="1:16" s="90" customFormat="1" ht="22.5" customHeight="1">
      <c r="A11" s="249" t="s">
        <v>14</v>
      </c>
      <c r="B11" s="274"/>
      <c r="C11" s="249" t="s">
        <v>15</v>
      </c>
      <c r="D11" s="273"/>
      <c r="E11" s="273"/>
      <c r="F11" s="273"/>
      <c r="G11" s="273"/>
      <c r="H11" s="273"/>
      <c r="I11" s="274"/>
      <c r="J11" s="249" t="s">
        <v>1</v>
      </c>
      <c r="K11" s="274"/>
      <c r="L11" s="150"/>
      <c r="M11" s="249" t="s">
        <v>62</v>
      </c>
      <c r="N11" s="273"/>
      <c r="O11" s="273"/>
      <c r="P11" s="274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Piera Vittone</cp:lastModifiedBy>
  <cp:lastPrinted>2015-01-23T09:39:52Z</cp:lastPrinted>
  <dcterms:created xsi:type="dcterms:W3CDTF">1996-11-05T10:16:36Z</dcterms:created>
  <dcterms:modified xsi:type="dcterms:W3CDTF">2022-10-28T06:45:20Z</dcterms:modified>
  <cp:category/>
  <cp:version/>
  <cp:contentType/>
  <cp:contentStatus/>
</cp:coreProperties>
</file>